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pste\Documents\_Participace\2019_Dobrejovice\1_setkani\vystup\"/>
    </mc:Choice>
  </mc:AlternateContent>
  <xr:revisionPtr revIDLastSave="0" documentId="13_ncr:1_{051D49B5-CC19-4251-84B4-4547B8D01F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Území +" sheetId="2" r:id="rId1"/>
    <sheet name="Území -" sheetId="1" r:id="rId2"/>
    <sheet name="Služby a OV +" sheetId="7" r:id="rId3"/>
    <sheet name="Služby a OV -" sheetId="8" r:id="rId4"/>
    <sheet name="Život v obci +" sheetId="9" r:id="rId5"/>
    <sheet name="Život v obci -" sheetId="10" r:id="rId6"/>
    <sheet name="Správa +" sheetId="11" r:id="rId7"/>
    <sheet name="Správa -" sheetId="12" r:id="rId8"/>
    <sheet name="Prostředí +" sheetId="13" r:id="rId9"/>
    <sheet name="Prostředí -" sheetId="14" r:id="rId10"/>
  </sheets>
  <definedNames>
    <definedName name="_xlnm._FilterDatabase" localSheetId="9" hidden="1">'Prostředí -'!$A$2:$E$2</definedName>
    <definedName name="_xlnm._FilterDatabase" localSheetId="8" hidden="1">'Prostředí +'!$A$2:$E$2</definedName>
    <definedName name="_xlnm._FilterDatabase" localSheetId="3" hidden="1">'Služby a OV -'!$A$2:$E$2</definedName>
    <definedName name="_xlnm._FilterDatabase" localSheetId="2" hidden="1">'Služby a OV +'!$A$2:$E$2</definedName>
    <definedName name="_xlnm._FilterDatabase" localSheetId="7" hidden="1">'Správa -'!$A$2:$E$2</definedName>
    <definedName name="_xlnm._FilterDatabase" localSheetId="6" hidden="1">'Správa +'!$A$2:$E$2</definedName>
    <definedName name="_xlnm._FilterDatabase" localSheetId="1" hidden="1">'Území -'!$A$2:$J$2</definedName>
    <definedName name="_xlnm._FilterDatabase" localSheetId="0" hidden="1">'Území +'!$A$2:$J$2</definedName>
    <definedName name="_xlnm._FilterDatabase" localSheetId="5" hidden="1">'Život v obci -'!$A$2:$E$2</definedName>
    <definedName name="_xlnm._FilterDatabase" localSheetId="4" hidden="1">'Život v obci +'!$A$2:$E$2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 l="1"/>
  <c r="B7" i="8" l="1"/>
  <c r="B6" i="7"/>
  <c r="D3" i="1"/>
  <c r="B3" i="1"/>
  <c r="B11" i="8" l="1"/>
  <c r="B8" i="8"/>
  <c r="B3" i="8"/>
  <c r="C3" i="2"/>
  <c r="B3" i="2"/>
  <c r="B9" i="7"/>
  <c r="D7" i="2"/>
  <c r="B6" i="8" l="1"/>
  <c r="E4" i="1"/>
  <c r="F4" i="1" s="1"/>
  <c r="E3" i="1"/>
  <c r="C5" i="1"/>
  <c r="F5" i="1" s="1"/>
  <c r="F8" i="1"/>
  <c r="F13" i="1"/>
  <c r="F17" i="1"/>
  <c r="F10" i="1"/>
  <c r="F16" i="1"/>
  <c r="F6" i="1"/>
  <c r="F22" i="1"/>
  <c r="F34" i="1"/>
  <c r="F14" i="1"/>
  <c r="F11" i="1"/>
  <c r="F20" i="1"/>
  <c r="F41" i="1"/>
  <c r="F42" i="1"/>
  <c r="F29" i="1"/>
  <c r="F7" i="1"/>
  <c r="F35" i="1"/>
  <c r="F19" i="1"/>
  <c r="F18" i="1"/>
  <c r="F36" i="1"/>
  <c r="F23" i="1"/>
  <c r="F37" i="1"/>
  <c r="F44" i="1"/>
  <c r="F24" i="1"/>
  <c r="F43" i="1"/>
  <c r="F30" i="1"/>
  <c r="F45" i="1"/>
  <c r="F12" i="1"/>
  <c r="F15" i="1"/>
  <c r="F25" i="1"/>
  <c r="F38" i="1"/>
  <c r="F26" i="1"/>
  <c r="F31" i="1"/>
  <c r="F39" i="1"/>
  <c r="F9" i="1"/>
  <c r="F27" i="1"/>
  <c r="F32" i="1"/>
  <c r="F21" i="1"/>
  <c r="F28" i="1"/>
  <c r="F33" i="1"/>
  <c r="F40" i="1"/>
  <c r="F3" i="2"/>
  <c r="F21" i="2"/>
  <c r="F6" i="2"/>
  <c r="F7" i="2"/>
  <c r="F26" i="2"/>
  <c r="F19" i="2"/>
  <c r="F12" i="2"/>
  <c r="F9" i="2"/>
  <c r="F18" i="2"/>
  <c r="F8" i="2"/>
  <c r="F15" i="2"/>
  <c r="F16" i="2"/>
  <c r="F10" i="2"/>
  <c r="F11" i="2"/>
  <c r="F30" i="2"/>
  <c r="F13" i="2"/>
  <c r="F29" i="2"/>
  <c r="F22" i="2"/>
  <c r="F31" i="2"/>
  <c r="F32" i="2"/>
  <c r="F27" i="2"/>
  <c r="F33" i="2"/>
  <c r="F14" i="2"/>
  <c r="F23" i="2"/>
  <c r="F28" i="2"/>
  <c r="F20" i="2"/>
  <c r="F34" i="2"/>
  <c r="F25" i="2"/>
  <c r="F24" i="2"/>
  <c r="E5" i="2"/>
  <c r="F5" i="2" s="1"/>
  <c r="C4" i="2"/>
  <c r="B4" i="2"/>
  <c r="F4" i="2" l="1"/>
  <c r="F17" i="2"/>
  <c r="F3" i="1" l="1"/>
</calcChain>
</file>

<file path=xl/sharedStrings.xml><?xml version="1.0" encoding="utf-8"?>
<sst xmlns="http://schemas.openxmlformats.org/spreadsheetml/2006/main" count="336" uniqueCount="265">
  <si>
    <t>SOUČET</t>
  </si>
  <si>
    <t>prioritní body</t>
  </si>
  <si>
    <t>prioritní body v pracovních skupinách</t>
  </si>
  <si>
    <t>Silné stránky, hodnoty, pozitiva</t>
  </si>
  <si>
    <t>Problémy a negativa</t>
  </si>
  <si>
    <t>výstupy 1. plánovacího setkání (14. 1. 2020)</t>
  </si>
  <si>
    <t>Je vybudovaná infrastruktura - sítě, chodníky - nemusí se už znovu rozkopávat ulice</t>
  </si>
  <si>
    <t>III4 Fotbalové hřiště - je tu a je svou polohou dobře dostupné z různých částí obce</t>
  </si>
  <si>
    <t>III6 Dětské hřiště - je tu, dobře dostupné, prostor pro setkávání</t>
  </si>
  <si>
    <t>II19 Kadeřnictví</t>
  </si>
  <si>
    <t>I5 Sběrný dvůr funguje dobře + kolem kontejnerů pravidelně uklizeno</t>
  </si>
  <si>
    <t>II24 Dostatek kontejnerů na odpad</t>
  </si>
  <si>
    <t>II48 Louka u Skalníku</t>
  </si>
  <si>
    <t>IV2 Výsadba alejí</t>
  </si>
  <si>
    <t>I6 II3 IV3Cyklostezky - pohyb beze strachu, prostor; opravené. Jde i na běžkách; Cyklostezka do Průhonic a dál</t>
  </si>
  <si>
    <t>Je tu pošta (14 bodů), obchod (6 bodů), stánek pekárny (23 bodů) s kvalitním sortimentem, v centru u toho všeho jde zaparkovat cestou do práce</t>
  </si>
  <si>
    <t>Průhonický park je dostupný a kvalitní rekreační prostor; vstup do parku z této strany otevřený, dotovaný obcí</t>
  </si>
  <si>
    <t>III5 Louky za hřištěm + cvičák - klid, volnost, příroda, dostupnost; využití pro volný čas; prosekané cesty</t>
  </si>
  <si>
    <t>Truhlíky s květinami na návsi</t>
  </si>
  <si>
    <t>IV16 Vysoké stromy - vizuální bariéra od dálnice</t>
  </si>
  <si>
    <t>Charakter vsi - je tu náves a relativně málo (výrazně) nevhodných staveb; sousedé se znají</t>
  </si>
  <si>
    <t>IV19 Kaplička</t>
  </si>
  <si>
    <t>IV20 Špýchar - hezká stavba s potenciálem</t>
  </si>
  <si>
    <t>Dobrá dostupnost autem kamkoli - obec leží na křižovatce cest; rychlý spoj na D1</t>
  </si>
  <si>
    <t>Fungující obecní úřad otevřený denně</t>
  </si>
  <si>
    <t>Zamezení průjezdu Průhonickým parkem - zvětšuje provoz po Čestlické ul. Centrem obce</t>
  </si>
  <si>
    <t>IC Nová výstavba bez jasného plánu dopravní infrastruktury - obava z kolon v centru (už dnes jsou)</t>
  </si>
  <si>
    <t>ID Nová výstavba na Území Jesenice generuje dopravu pouze ve směru přes Dobřejovice</t>
  </si>
  <si>
    <t>IE Ubytovna - zahraniční dělníci chodí na hřiště, kde dělají nepořádek, "kempují" u Skalníku + ošklivá budova na frekventovaném místě dělá ostudu obci</t>
  </si>
  <si>
    <t>IM Ze zastávky BUS se musí pěšky do kopce - chybí zastávky výše IN</t>
  </si>
  <si>
    <t>Na návsi málo obchodů, vybavenosti</t>
  </si>
  <si>
    <t>Obalovna - páchne</t>
  </si>
  <si>
    <t>II30 Penam, DPD, Geis - zvýšená doprava</t>
  </si>
  <si>
    <t>II32 Stará lávka vhozená do potoka</t>
  </si>
  <si>
    <t>Vrakoviště a rybník - nepřívětivé místo bez údržby; autoservis vypadá jako vrakoviště</t>
  </si>
  <si>
    <t>Nedostatek prostoru pro dospívající - volnočasový a sport - možnosti využití, běh</t>
  </si>
  <si>
    <t>II39 Ulice sportovní - svah se sesouvá, ohrožuje</t>
  </si>
  <si>
    <t>Málo zalesněných ploch, parků</t>
  </si>
  <si>
    <t>II42 Černá skládka - křižovatka, BTSka</t>
  </si>
  <si>
    <t>II44 Chybí propojení lesů podél potoka</t>
  </si>
  <si>
    <t>Chybí bankomat</t>
  </si>
  <si>
    <t>IX Prostory kolem centra obce nepatří obci ale církvi - jsou nevyužité</t>
  </si>
  <si>
    <t>II13 Po dešti rozbahněná cesta kolem Mlýnského rybníka</t>
  </si>
  <si>
    <t>Hluk od okruhu a D1 + II/101</t>
  </si>
  <si>
    <t>III13 Stékání vody z pole na silnici a její namrzání</t>
  </si>
  <si>
    <t>IV25 Chybí bezpečné propojení do Čestlic pro chodce a cyklisty</t>
  </si>
  <si>
    <t>Náves není náves - mrtvá, není prostor pro pobyt, pro služby, není pohled k zámku</t>
  </si>
  <si>
    <t>III17 cíp Mlýnského rybníka - odpadky, špatná kvalita vody</t>
  </si>
  <si>
    <t>III19 Hluk z paštikárny</t>
  </si>
  <si>
    <t>III6 Dětské hřiště nevyhovující vybavení i místo mezi auty</t>
  </si>
  <si>
    <t>Příliš světlo v noci ve středu obce - od lamp, svítí do oken</t>
  </si>
  <si>
    <t>Pošta - nehodí se, špatný stav, není bezbariérový přístup</t>
  </si>
  <si>
    <t>Neúdržba nezastavěných pozemků - hyzdí, šíří plevel</t>
  </si>
  <si>
    <t>II41 Není veřejné osvětlení v postranních ulicích - Příčná, Sportovní</t>
  </si>
  <si>
    <t>IV33 Chybějící cyklo propojení do Herynka</t>
  </si>
  <si>
    <t>Světelné znečištění z průmyslových zón Čestlice, Modletice</t>
  </si>
  <si>
    <t>IV8b Hluk na hřišti pozdě večer</t>
  </si>
  <si>
    <t xml:space="preserve">prioritní </t>
  </si>
  <si>
    <t>body</t>
  </si>
  <si>
    <t>Knihovna ve spolkovém domě</t>
  </si>
  <si>
    <t>Senior taxi dotované obcí</t>
  </si>
  <si>
    <t>Jóga pro seniory - aktuálně v obci Nupaky - mohla by se vrátit</t>
  </si>
  <si>
    <t>Kosmetické služby</t>
  </si>
  <si>
    <t>Dětský fotbalový oddíl FC junior Dobřejovice</t>
  </si>
  <si>
    <t>Možnosti pro rekreaci / turistiku kolem obce - cyklostezky bez provozu aut v krajině, přehledné</t>
  </si>
  <si>
    <t>Zásilkovna v Bikestrike - lepší než pošta</t>
  </si>
  <si>
    <t>Veřejné bytové koncerty u rodiny Látových</t>
  </si>
  <si>
    <t>Nedostatečná nabídka volnočasových kroužků</t>
  </si>
  <si>
    <t>Není obvodní lékař; žádná zdravotnická vybavenost</t>
  </si>
  <si>
    <t>Chybí cvičení pro seniory - pohyb i společenský styk</t>
  </si>
  <si>
    <t>Chybí většina služeb - kavárna, veterina, restaurace, kadeřník…)</t>
  </si>
  <si>
    <t>Chybí (veřejná) ZŠ - alespoň 1 stupeň, aby se nemuselo dojíždět</t>
  </si>
  <si>
    <t>Nejsou volnočasové služby pro dospívající (např. skatepark)</t>
  </si>
  <si>
    <t>Chybí krytá herna pro děti s rodiči - ve formě víceúčelového komunitního centra</t>
  </si>
  <si>
    <t>Fotbal - sportovní vyžití mladých</t>
  </si>
  <si>
    <t>Hospoda - dobré pivo i kuchyně</t>
  </si>
  <si>
    <t>Aktuální činnost zastupitelstva - aktivní, pracuje pro nás</t>
  </si>
  <si>
    <t>Kroužek keramiky</t>
  </si>
  <si>
    <t>Akce obce pro důchodce</t>
  </si>
  <si>
    <t>Dotační politika pro spolky - funguje, jsou akce, přehled kdo co dělá</t>
  </si>
  <si>
    <t>Dobré sousedské vztahy</t>
  </si>
  <si>
    <t>Chybí prostor, kde by se dalo posedět - kavárna, vinárna</t>
  </si>
  <si>
    <t>Silnice z Modletic - rychlá jízda - není kontrola, omezení jiné než značky</t>
  </si>
  <si>
    <t>Chování řidičů z okolí - bezohledná rychlá jízda v obytné zóně</t>
  </si>
  <si>
    <t>Zbytečně přísné omezení sekání o víkendu</t>
  </si>
  <si>
    <t>Často nepořádek kolem kontejnerů</t>
  </si>
  <si>
    <t>Nedodržování alkoholové vyhlášky na návsi, v krámě</t>
  </si>
  <si>
    <t>Nedostatečná otvírací doba pošty</t>
  </si>
  <si>
    <t>Státní policie má služebnu daleko - Kamenice</t>
  </si>
  <si>
    <t>Spolkový dům není v majetku obce - nehospodárnost, malé prostory na některé aktivity, nevyhovující</t>
  </si>
  <si>
    <t>Stav dokumentů na úřadě obce - pro občana přehlednější</t>
  </si>
  <si>
    <t>II11 Dobřejovické mostky (pěší pohyb, malebné)</t>
  </si>
  <si>
    <t>II20 Tunel (podchod) do Modletic - jde podejít dálnici</t>
  </si>
  <si>
    <t>Letní kino - je tu, ale hraje pouze 2x ročně</t>
  </si>
  <si>
    <t>Rozšiřující se odpadové hospodářství a recyklace</t>
  </si>
  <si>
    <t>Každoroční úklid obce</t>
  </si>
  <si>
    <t>Není tu znečišťující průmysl</t>
  </si>
  <si>
    <t>Pestré prostředí - rybníky, potok, vysoké stromy, hřiště</t>
  </si>
  <si>
    <t>Pravidelná údržba zeleně</t>
  </si>
  <si>
    <t>Průběžná obnova a rozšiřování zelených ploch</t>
  </si>
  <si>
    <t>Zlepšení smogu při topné sezóně</t>
  </si>
  <si>
    <t>Úklid vodních toků, čištění koryt</t>
  </si>
  <si>
    <t>Remízek - lesík - ke skalníku - i po těžbě je zelený, zůstaly stromy, podrost se obnovil</t>
  </si>
  <si>
    <t>Odpadky na veřejných místech - nedostatek odpadkových košů pro psy</t>
  </si>
  <si>
    <t>Hluk z dopravy - dalnice i místní komunikace</t>
  </si>
  <si>
    <t>Dopravní zátěž tranzitní dopravou</t>
  </si>
  <si>
    <t>Haly na horizontech</t>
  </si>
  <si>
    <t>Není nutné zpevňovat všechny cesty a veřejná prostranství</t>
  </si>
  <si>
    <t>Neprostupnost krajiny - pole, dálnice</t>
  </si>
  <si>
    <t>Znečištění ovzduší - lokální topeniště</t>
  </si>
  <si>
    <t>Likvidace bolševníku</t>
  </si>
  <si>
    <t>Znečištění Dobřejovického potoka z polí, z kanalizace</t>
  </si>
  <si>
    <t>Nedostatek spodních vod v létě</t>
  </si>
  <si>
    <t>Lokální záplavy - Horní ulice</t>
  </si>
  <si>
    <t>Vizuální prostředí obce - vysoké neprůhledné betonové ploty</t>
  </si>
  <si>
    <t>Nekultivovaný prostor návsi, nejasně vymezené bez koncepce, betonové koryto</t>
  </si>
  <si>
    <t>Přemnožené srnky - okusují stromy</t>
  </si>
  <si>
    <t>Uzavření cesty - Labešky</t>
  </si>
  <si>
    <t>Invazní druhy - akáty</t>
  </si>
  <si>
    <t>Kůrovec - pomalá obnova zeleně</t>
  </si>
  <si>
    <t>Dostatečná regulace rozvojových ploch (není jich příliš)</t>
  </si>
  <si>
    <t>Zpravodaj - čtivá forma, hezká úprava, aktuální</t>
  </si>
  <si>
    <t>Zapojení občanů ve spolcích, jsou iniciativní</t>
  </si>
  <si>
    <t>Jsou kontejnery na tříděný odpad</t>
  </si>
  <si>
    <t>Zlepšila se údržba silnic, vpustí, kontejnerových stání</t>
  </si>
  <si>
    <t>Obec má dlouhodobě volné investiční prostředky</t>
  </si>
  <si>
    <t>Je vyřešený sběrný dvůr</t>
  </si>
  <si>
    <t>Spolupráce s okolními obcemi na akcích, v tématech - kontakt vedení</t>
  </si>
  <si>
    <t>Přílišný rozvoj v Herinku a dalších obcí podél silnice 101 - sem pak vliv dopravy</t>
  </si>
  <si>
    <t>Obec nemá využitelné pozemky a nemovitosti v centru obce; např. pro sportovní halu/sál</t>
  </si>
  <si>
    <t>Osobní antipatie se promítají do aktivity spolků a lidí</t>
  </si>
  <si>
    <t>Nečitelná role a směřování arcibiskupství - správa jejich nemovitostí (předem neodhadnutelný přístup)</t>
  </si>
  <si>
    <t>Zdražení poplatku za popelnice</t>
  </si>
  <si>
    <t>Pálení / topení odpadem není postihováno</t>
  </si>
  <si>
    <t>Hluk na hřišti navečer</t>
  </si>
  <si>
    <t>Krajské silnice - rizikové, obec je nemůže přímo ovlivnit</t>
  </si>
  <si>
    <t>Činnost spolků - dost akcí i spolků</t>
  </si>
  <si>
    <r>
      <t>Hloučky popíjejících cizinců z nelegálních ub</t>
    </r>
    <r>
      <rPr>
        <sz val="10"/>
        <color rgb="FF00B050"/>
        <rFont val="Arial Narrow"/>
        <family val="2"/>
        <charset val="238"/>
      </rPr>
      <t>y</t>
    </r>
    <r>
      <rPr>
        <sz val="10"/>
        <rFont val="Arial Narrow"/>
        <family val="2"/>
        <charset val="238"/>
      </rPr>
      <t>toven - u rybníka, nemají kam jít</t>
    </r>
  </si>
  <si>
    <t>Chybí solidní restaurace - standardní jídlo, setkávání v rodinném kruhu</t>
  </si>
  <si>
    <t>Spolkový dům a hřiště u spolkového domu - je tu, mohou tam být kroužky, cvičení, bazary, divadlo, koncerty, knihovna, setkání spolků, kdokoli může pronajmout; Sportoviště - nové, kvalitní, oplocené, čisté, udržované</t>
  </si>
  <si>
    <t>Celá ves - lidé se pohybují obcí a bydlí tu bez zaplacení poplatků - obec se odcizuje - není kontrola, neví se, kolik je tu ubytoven, dočasní hosté nepřispívají na služby zajištěné obcí; nelegální a pololegální ubytovny; II43 Nelegální ubytovna - hluk, rizika, nemá vztah k místu</t>
  </si>
  <si>
    <t>II28 Přibližování průmyslových zón k obci - uzavírání (obce a výhledů)</t>
  </si>
  <si>
    <t>II1 Špatný stav zámku, hyzdí centrum</t>
  </si>
  <si>
    <t>Potok a vedlejší přítoky - špinavá voda a koryto, neprůchozí - příliš zarostlé - nejhorší místo III16; II31 Znečištění potoka - zápach; znečištění potoka splašky z rodinných domů</t>
  </si>
  <si>
    <t>II28 Oranžová fasáda je moc výrazná a ruší to panorama obce; Hala u rekreační zóny - nevzhledná, odstínit?</t>
  </si>
  <si>
    <t>Spolky s veřejnou aktivitou - Čtyřlístek, Duha, FK junior Dobřejovice, Vodník, myslivci, Moderní Dobřejovice</t>
  </si>
  <si>
    <t>Činnost ve spolkovém domě - sportovní a dětský program, hudební akce, výukové akce, AJ pro děti, senioři a tanec</t>
  </si>
  <si>
    <t>Mobilní Rozhlas - rychlé, cílené</t>
  </si>
  <si>
    <t>Dobré vztahy mezi obcí a stavebním úřadem</t>
  </si>
  <si>
    <t>Městská policie zbytečně měří na výjezdu z obce - důležitější je to více v obci</t>
  </si>
  <si>
    <t>Úklid sněhu, sekání trávy funguje (i ve Sportovní)</t>
  </si>
  <si>
    <t>I3 Rybník Skalník + klidová zóna okolo - pěkné prostředí pro rekreaci, bezpečná rekreační cesta ze středu obce k rybníku, romantika, obkroužení - lze obejít obec</t>
  </si>
  <si>
    <t>I11 Ruina domu na návsi odkoupena a zbourána - zbavení se ostudy a potenciál pro další využití</t>
  </si>
  <si>
    <t>Mlýnský rybník - rekreace; cesta kolem Mlýnského rybníka, sekané a udržované</t>
  </si>
  <si>
    <t>Zámek, kaple - krásný, identita, historický odkaz - potenciál na centrum - zlepšení sociálního života (kultura, služby), turistika</t>
  </si>
  <si>
    <t>Zelená prostranství - "Zadní skála", údolí potoka - místa hezká pro rekreaci, hodnotná příroda, zlepšují mikroklima</t>
  </si>
  <si>
    <t>III2 Zástavba Na Skalníku (ulice Horní, Lipová, Žitná) - členité, hodně zeleně, soliterní domy dobrého měřítka</t>
  </si>
  <si>
    <t>II16 Silnice na Nupaky (Myší díra) - alternativní nejkratší cesta do Říčan</t>
  </si>
  <si>
    <t>Koloniál - drahý a nekvalitní zboží, nedostatečný sortiment, neberou karty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</si>
  <si>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</si>
  <si>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</si>
  <si>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</si>
  <si>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</si>
  <si>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</si>
  <si>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</si>
  <si>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</si>
  <si>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</si>
  <si>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</si>
  <si>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</si>
  <si>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</si>
  <si>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</si>
  <si>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</si>
  <si>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</si>
  <si>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</si>
  <si>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</si>
  <si>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</si>
  <si>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</si>
  <si>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</si>
  <si>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</si>
  <si>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</si>
  <si>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</si>
  <si>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</si>
  <si>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</si>
  <si>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</si>
  <si>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</si>
  <si>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</si>
  <si>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</si>
  <si>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</si>
  <si>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</si>
  <si>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</si>
  <si>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</si>
  <si>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N1</t>
  </si>
  <si>
    <t>N2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</si>
  <si>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</si>
  <si>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</si>
  <si>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</si>
  <si>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</si>
  <si>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</si>
  <si>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</si>
  <si>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</si>
  <si>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</si>
  <si>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</si>
  <si>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</si>
  <si>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</si>
  <si>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</si>
  <si>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</si>
  <si>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</si>
  <si>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</si>
  <si>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</si>
  <si>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</si>
  <si>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</si>
  <si>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</si>
  <si>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</si>
  <si>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</si>
  <si>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</si>
  <si>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</si>
  <si>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</si>
  <si>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</si>
  <si>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</si>
  <si>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</si>
  <si>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</si>
  <si>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</si>
  <si>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</si>
  <si>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</si>
  <si>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</si>
  <si>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</si>
  <si>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</si>
  <si>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</si>
  <si>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</si>
  <si>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</si>
  <si>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</si>
  <si>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N43</t>
  </si>
  <si>
    <t>N44</t>
  </si>
  <si>
    <t xml:space="preserve">IV35 Nebezpečný úsek pro cyklisty - krátký, ale nejde objet </t>
  </si>
  <si>
    <t>Parkoviště ve středu obce zaplňují dlouhodobě parkující vozidla</t>
  </si>
  <si>
    <t>Fungující MŠ</t>
  </si>
  <si>
    <t xml:space="preserve"> III1 IV9 Nové stanoviště na tříděný odpad Nad Robotou+ stará jsou udržovaná</t>
  </si>
  <si>
    <t>IV30 Chybějící pěší propojení, II34 Nepropojenost cest pro pěší a cyklisty</t>
  </si>
  <si>
    <t>II38 Nová obchodní zóna - další zhoršení dopravní situace</t>
  </si>
  <si>
    <t>IH Jeden z mála vegetačních prvků - kolem lesíku žádná jiná není vzrostlá zeleň, Prostor s vegetací - remízek - sežraný kůrovcem; není propojený cestami s ostatními veřejnými rekreačními místy, centrem - je ostrovem, není zaintegrován</t>
  </si>
  <si>
    <t>II36 Stav cesty kolem střelnice - úzká cesta, III14 Není prostor pro míjení větších vozidel</t>
  </si>
  <si>
    <t>II45 Propojení končí ve velmi nepříjemném místě, nikam to nevede</t>
  </si>
  <si>
    <t>IV34 Chybějící pěší a cyklo propojení do zástavby v lokalitě Osnice - Na Vrbici</t>
  </si>
  <si>
    <t>Mateřská škola kvalitní, ochotní pedagogové, příjemné prostředí, dostatečná kapacita, zájmové aktivity pro děti ve volném čase</t>
  </si>
  <si>
    <t>Obec zajišťuje očkování psů zdarma v rámci poplatku za psa</t>
  </si>
  <si>
    <t>Pošta (její existence v obci), obchod v budově úřadu, pojízdná pekárna</t>
  </si>
  <si>
    <t>Nabídka spolkového domu nedostatečná; Spolkový dům je pouze pro "eventy" - dočasné akce - není pro trvalé užívání spolky, je pro to málo prostoru; obec platí soukromému vlastníkovi spolkového domu za užívání domu i hřiště, nevlastní ho</t>
  </si>
  <si>
    <t>V ZŠ Navis na zámku jsou kroužky pro děti</t>
  </si>
  <si>
    <t>II18 Zásilkovna BikeStrike</t>
  </si>
  <si>
    <t>Obecní úřad 1/ autonomie (nepatříme pod jinou obec) 2/ lepší činnost OÚ - rozšířená doba provozu, příjemnější jednání, zaměření na skutečné problémy obce</t>
  </si>
  <si>
    <t>Sportoviště a hřiště (fotbalové i multufunkční u Spolkového domu) využitelné vícegeneračně - pro trávení volného času</t>
  </si>
  <si>
    <t>Funguje obchod v místě</t>
  </si>
  <si>
    <t>Není víceúčelový sportovní a společenbský sál ála sokolovna s restaurací a jiným občerstvením - kvůli sportovnímu vyžití nám děti jezdí po celém kraji</t>
  </si>
  <si>
    <t>Nedostatek autobusových spojů - dlouhý interval, zejména o víkendu</t>
  </si>
  <si>
    <t>Obecní policie - existence, měří rychlost, projíždí - pocit bezpečí, obec má vliv na to, co řeší</t>
  </si>
  <si>
    <t>Údržba soukromých nezastavěných pozemků (nedostatečná - hyzdí, zapleveluje)</t>
  </si>
  <si>
    <t>IF Průzjezd tranzitní automobilové dopravy obcí - přetíženost ve špičce, není obchvat/objezd. V trase průjezdu tranzitní dopravy neodpovídá podoba komunikací - konkrétní problémy: IA Úzký chodník podél celé Čestlické - nebezpečné, kamiony se vyhýbají až na chodník (26 bodů); problém najet z vedlejších ulic a vjezdů hl. ráno (5); III9 není rozhled při výjezdu vs. velká rychlost, nejsou přechody (5); III10 Chybí přechody na Čestlické (7); Chybí středová čára na Čestlické - jezdí se moc rychle (7); Bariéra pro pěší pohyb přes ulici po návsi (2)</t>
  </si>
  <si>
    <t>N3</t>
  </si>
  <si>
    <t>jiné</t>
  </si>
  <si>
    <t>relevantní pro pracovní skupinu</t>
  </si>
  <si>
    <t xml:space="preserve">Každodenní život </t>
  </si>
  <si>
    <t xml:space="preserve">Krajina a rekreace </t>
  </si>
  <si>
    <t xml:space="preserve">Název bodu </t>
  </si>
  <si>
    <t>v mapě</t>
  </si>
  <si>
    <t>relevantní pro prac. skupinu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</si>
</sst>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rgb="FF00B05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/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4" borderId="0" xfId="0" applyFont="1" applyFill="1"/>
    <xf numFmtId="0" fontId="2" fillId="5" borderId="0" xfId="0" applyFont="1" applyFill="1" applyAlignment="1">
      <alignment wrapText="1"/>
    </xf>
    <xf numFmtId="0" fontId="2" fillId="5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34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56.7109375" style="3" customWidth="1"/>
    <col min="2" max="5" width="2.85546875" style="1" customWidth="1"/>
    <col min="6" max="6" width="9.140625" style="1"/>
    <col min="7" max="7" width="5.85546875" style="1" customWidth="1"/>
    <col min="8" max="8" width="13.28515625" style="1" customWidth="1"/>
    <col min="9" max="9" width="14.5703125" style="1" bestFit="1" customWidth="1"/>
    <col min="10" max="10" width="3.5703125" style="1" bestFit="1" customWidth="1"/>
    <col min="11" max="16384" width="9.140625" style="1"/>
  </cols>
  <sheetData>
    <row r="1" spans="1:10" ht="26.25" x14ac:dyDescent="0.25">
      <c r="A1" s="7" t="s">
        <v>3</v>
      </c>
      <c r="B1" s="18" t="s">
        <v>2</v>
      </c>
      <c r="C1" s="18"/>
      <c r="D1" s="18"/>
      <c r="E1" s="18"/>
      <c r="F1" s="14" t="s">
        <v>1</v>
      </c>
      <c r="G1" s="21" t="s">
        <v>262</v>
      </c>
      <c r="H1" s="20" t="s">
        <v>259</v>
      </c>
      <c r="I1" s="20"/>
      <c r="J1" s="20"/>
    </row>
    <row r="2" spans="1:10" x14ac:dyDescent="0.2">
      <c r="A2" s="10" t="s">
        <v>5</v>
      </c>
      <c r="B2" s="16">
        <v>1</v>
      </c>
      <c r="C2" s="16">
        <v>2</v>
      </c>
      <c r="D2" s="16">
        <v>3</v>
      </c>
      <c r="E2" s="16">
        <v>4</v>
      </c>
      <c r="F2" s="15" t="s">
        <v>0</v>
      </c>
      <c r="G2" s="22" t="s">
        <v>263</v>
      </c>
      <c r="H2" s="20" t="s">
        <v>260</v>
      </c>
      <c r="I2" s="20" t="s">
        <v>261</v>
      </c>
      <c r="J2" s="20" t="s">
        <v>258</v>
      </c>
    </row>
    <row r="3" spans="1:10" ht="25.5" x14ac:dyDescent="0.2">
      <c r="A3" s="4" t="s">
        <v>151</v>
      </c>
      <c r="B3" s="5">
        <f>5+5</f>
        <v>10</v>
      </c>
      <c r="C3" s="5">
        <f>11+10</f>
        <v>21</v>
      </c>
      <c r="D3" s="5">
        <v>8</v>
      </c>
      <c r="E3" s="5">
        <v>4</v>
      </c>
      <c r="F3" s="6">
        <f t="shared" ref="F3:F34" si="0">SUM(B3:E3)</f>
        <v>43</v>
      </c>
      <c r="G3" s="1" t="s">
        <v>159</v>
      </c>
      <c r="I3" s="1">
        <v>1</v>
      </c>
    </row>
    <row r="4" spans="1:10" ht="25.5" x14ac:dyDescent="0.2">
      <c r="A4" s="4" t="s">
        <v>15</v>
      </c>
      <c r="B4" s="5">
        <f>5+9</f>
        <v>14</v>
      </c>
      <c r="C4" s="5">
        <f>3+8</f>
        <v>11</v>
      </c>
      <c r="D4" s="5">
        <v>6</v>
      </c>
      <c r="E4" s="5">
        <v>6</v>
      </c>
      <c r="F4" s="6">
        <f t="shared" si="0"/>
        <v>37</v>
      </c>
      <c r="G4" s="1" t="s">
        <v>160</v>
      </c>
      <c r="H4" s="1">
        <v>1</v>
      </c>
    </row>
    <row r="5" spans="1:10" ht="25.5" x14ac:dyDescent="0.2">
      <c r="A5" s="4" t="s">
        <v>14</v>
      </c>
      <c r="B5" s="5">
        <v>8</v>
      </c>
      <c r="C5" s="5">
        <v>3</v>
      </c>
      <c r="D5" s="5">
        <v>6</v>
      </c>
      <c r="E5" s="5">
        <f>8+9</f>
        <v>17</v>
      </c>
      <c r="F5" s="6">
        <f t="shared" si="0"/>
        <v>34</v>
      </c>
      <c r="G5" s="1" t="s">
        <v>161</v>
      </c>
      <c r="I5" s="1">
        <v>1</v>
      </c>
    </row>
    <row r="6" spans="1:10" ht="25.5" x14ac:dyDescent="0.2">
      <c r="A6" s="17" t="s">
        <v>154</v>
      </c>
      <c r="B6" s="5">
        <v>6</v>
      </c>
      <c r="C6" s="5">
        <v>5</v>
      </c>
      <c r="D6" s="5">
        <v>5</v>
      </c>
      <c r="E6" s="5">
        <v>4</v>
      </c>
      <c r="F6" s="6">
        <f t="shared" si="0"/>
        <v>20</v>
      </c>
      <c r="G6" s="1" t="s">
        <v>162</v>
      </c>
      <c r="H6" s="1">
        <v>1</v>
      </c>
    </row>
    <row r="7" spans="1:10" ht="25.5" x14ac:dyDescent="0.2">
      <c r="A7" s="4" t="s">
        <v>155</v>
      </c>
      <c r="B7" s="5"/>
      <c r="C7" s="5">
        <v>6</v>
      </c>
      <c r="D7" s="5">
        <f>7+4</f>
        <v>11</v>
      </c>
      <c r="E7" s="5">
        <v>3</v>
      </c>
      <c r="F7" s="6">
        <f t="shared" si="0"/>
        <v>20</v>
      </c>
      <c r="G7" s="1" t="s">
        <v>163</v>
      </c>
      <c r="I7" s="1">
        <v>1</v>
      </c>
    </row>
    <row r="8" spans="1:10" ht="38.25" x14ac:dyDescent="0.2">
      <c r="A8" s="4" t="s">
        <v>139</v>
      </c>
      <c r="B8" s="5">
        <v>6</v>
      </c>
      <c r="C8" s="5">
        <v>7</v>
      </c>
      <c r="D8" s="5">
        <v>2</v>
      </c>
      <c r="E8" s="5">
        <v>5</v>
      </c>
      <c r="F8" s="6">
        <f t="shared" si="0"/>
        <v>20</v>
      </c>
      <c r="G8" s="1" t="s">
        <v>164</v>
      </c>
      <c r="H8" s="1">
        <v>1</v>
      </c>
    </row>
    <row r="9" spans="1:10" ht="25.5" x14ac:dyDescent="0.2">
      <c r="A9" s="17" t="s">
        <v>7</v>
      </c>
      <c r="B9" s="5">
        <v>8</v>
      </c>
      <c r="C9" s="5">
        <v>7</v>
      </c>
      <c r="D9" s="5">
        <v>3</v>
      </c>
      <c r="E9" s="5">
        <v>1</v>
      </c>
      <c r="F9" s="6">
        <f t="shared" si="0"/>
        <v>19</v>
      </c>
      <c r="G9" s="1" t="s">
        <v>165</v>
      </c>
      <c r="H9" s="1">
        <v>1</v>
      </c>
    </row>
    <row r="10" spans="1:10" ht="25.5" x14ac:dyDescent="0.2">
      <c r="A10" s="4" t="s">
        <v>152</v>
      </c>
      <c r="B10" s="5">
        <v>9</v>
      </c>
      <c r="C10" s="5"/>
      <c r="D10" s="5"/>
      <c r="E10" s="5">
        <v>7</v>
      </c>
      <c r="F10" s="6">
        <f t="shared" si="0"/>
        <v>16</v>
      </c>
      <c r="G10" s="1" t="s">
        <v>166</v>
      </c>
      <c r="H10" s="1">
        <v>1</v>
      </c>
    </row>
    <row r="11" spans="1:10" ht="25.5" x14ac:dyDescent="0.2">
      <c r="A11" s="4" t="s">
        <v>16</v>
      </c>
      <c r="B11" s="5">
        <v>6</v>
      </c>
      <c r="C11" s="5">
        <v>4</v>
      </c>
      <c r="D11" s="5"/>
      <c r="E11" s="5">
        <v>3</v>
      </c>
      <c r="F11" s="6">
        <f t="shared" si="0"/>
        <v>13</v>
      </c>
      <c r="G11" s="1" t="s">
        <v>167</v>
      </c>
      <c r="I11" s="1">
        <v>1</v>
      </c>
    </row>
    <row r="12" spans="1:10" x14ac:dyDescent="0.2">
      <c r="A12" s="4" t="s">
        <v>23</v>
      </c>
      <c r="B12" s="5"/>
      <c r="C12" s="5">
        <v>1</v>
      </c>
      <c r="D12" s="5">
        <v>9</v>
      </c>
      <c r="E12" s="5">
        <v>2</v>
      </c>
      <c r="F12" s="6">
        <f t="shared" si="0"/>
        <v>12</v>
      </c>
      <c r="G12" s="1" t="s">
        <v>168</v>
      </c>
      <c r="J12" s="1">
        <v>1</v>
      </c>
    </row>
    <row r="13" spans="1:10" x14ac:dyDescent="0.2">
      <c r="A13" s="4" t="s">
        <v>235</v>
      </c>
      <c r="B13" s="5"/>
      <c r="C13" s="5">
        <v>7</v>
      </c>
      <c r="D13" s="5"/>
      <c r="E13" s="5">
        <v>4</v>
      </c>
      <c r="F13" s="6">
        <f t="shared" si="0"/>
        <v>11</v>
      </c>
      <c r="G13" s="1" t="s">
        <v>169</v>
      </c>
      <c r="J13" s="1">
        <v>1</v>
      </c>
    </row>
    <row r="14" spans="1:10" x14ac:dyDescent="0.2">
      <c r="A14" s="4" t="s">
        <v>13</v>
      </c>
      <c r="B14" s="5"/>
      <c r="C14" s="5"/>
      <c r="D14" s="5"/>
      <c r="E14" s="5">
        <v>11</v>
      </c>
      <c r="F14" s="6">
        <f t="shared" si="0"/>
        <v>11</v>
      </c>
      <c r="G14" s="1" t="s">
        <v>170</v>
      </c>
      <c r="I14" s="1">
        <v>1</v>
      </c>
    </row>
    <row r="15" spans="1:10" x14ac:dyDescent="0.2">
      <c r="A15" s="4" t="s">
        <v>8</v>
      </c>
      <c r="B15" s="5">
        <v>7</v>
      </c>
      <c r="C15" s="5"/>
      <c r="D15" s="5">
        <v>3</v>
      </c>
      <c r="E15" s="5"/>
      <c r="F15" s="6">
        <f t="shared" si="0"/>
        <v>10</v>
      </c>
      <c r="G15" s="1" t="s">
        <v>171</v>
      </c>
      <c r="H15" s="1">
        <v>1</v>
      </c>
    </row>
    <row r="16" spans="1:10" x14ac:dyDescent="0.2">
      <c r="A16" s="4" t="s">
        <v>10</v>
      </c>
      <c r="B16" s="5">
        <v>3</v>
      </c>
      <c r="C16" s="5">
        <v>7</v>
      </c>
      <c r="D16" s="5"/>
      <c r="E16" s="5"/>
      <c r="F16" s="6">
        <f t="shared" si="0"/>
        <v>10</v>
      </c>
      <c r="G16" s="1" t="s">
        <v>172</v>
      </c>
      <c r="J16" s="1">
        <v>1</v>
      </c>
    </row>
    <row r="17" spans="1:10" ht="25.5" x14ac:dyDescent="0.2">
      <c r="A17" s="4" t="s">
        <v>20</v>
      </c>
      <c r="B17" s="5"/>
      <c r="C17" s="5">
        <v>0</v>
      </c>
      <c r="D17" s="5">
        <v>8</v>
      </c>
      <c r="E17" s="5">
        <v>1</v>
      </c>
      <c r="F17" s="6">
        <f t="shared" si="0"/>
        <v>9</v>
      </c>
      <c r="G17" s="1" t="s">
        <v>173</v>
      </c>
      <c r="H17" s="1">
        <v>1</v>
      </c>
    </row>
    <row r="18" spans="1:10" ht="25.5" x14ac:dyDescent="0.2">
      <c r="A18" s="4" t="s">
        <v>17</v>
      </c>
      <c r="B18" s="5">
        <v>1</v>
      </c>
      <c r="C18" s="5">
        <v>1</v>
      </c>
      <c r="D18" s="5">
        <v>4</v>
      </c>
      <c r="E18" s="5">
        <v>3</v>
      </c>
      <c r="F18" s="6">
        <f t="shared" si="0"/>
        <v>9</v>
      </c>
      <c r="G18" s="1" t="s">
        <v>174</v>
      </c>
      <c r="I18" s="1">
        <v>1</v>
      </c>
    </row>
    <row r="19" spans="1:10" ht="25.5" x14ac:dyDescent="0.2">
      <c r="A19" s="17" t="s">
        <v>6</v>
      </c>
      <c r="B19" s="5"/>
      <c r="C19" s="5"/>
      <c r="D19" s="5">
        <v>7</v>
      </c>
      <c r="E19" s="5"/>
      <c r="F19" s="6">
        <f t="shared" si="0"/>
        <v>7</v>
      </c>
      <c r="G19" s="1" t="s">
        <v>175</v>
      </c>
      <c r="H19" s="1">
        <v>1</v>
      </c>
    </row>
    <row r="20" spans="1:10" x14ac:dyDescent="0.2">
      <c r="A20" s="4" t="s">
        <v>19</v>
      </c>
      <c r="B20" s="5"/>
      <c r="C20" s="5"/>
      <c r="D20" s="5"/>
      <c r="E20" s="5">
        <v>7</v>
      </c>
      <c r="F20" s="6">
        <f t="shared" si="0"/>
        <v>7</v>
      </c>
      <c r="G20" s="1" t="s">
        <v>176</v>
      </c>
      <c r="I20" s="1">
        <v>1</v>
      </c>
    </row>
    <row r="21" spans="1:10" x14ac:dyDescent="0.2">
      <c r="A21" s="4" t="s">
        <v>153</v>
      </c>
      <c r="B21" s="5"/>
      <c r="C21" s="5">
        <v>2</v>
      </c>
      <c r="D21" s="5">
        <v>3</v>
      </c>
      <c r="E21" s="5"/>
      <c r="F21" s="6">
        <f t="shared" si="0"/>
        <v>5</v>
      </c>
      <c r="G21" s="1" t="s">
        <v>177</v>
      </c>
      <c r="I21" s="1">
        <v>1</v>
      </c>
    </row>
    <row r="22" spans="1:10" x14ac:dyDescent="0.2">
      <c r="A22" s="4" t="s">
        <v>248</v>
      </c>
      <c r="B22" s="5"/>
      <c r="C22" s="5">
        <v>3</v>
      </c>
      <c r="D22" s="5"/>
      <c r="E22" s="5">
        <v>2</v>
      </c>
      <c r="F22" s="6">
        <f t="shared" si="0"/>
        <v>5</v>
      </c>
      <c r="G22" s="1" t="s">
        <v>178</v>
      </c>
      <c r="H22" s="1">
        <v>1</v>
      </c>
    </row>
    <row r="23" spans="1:10" x14ac:dyDescent="0.2">
      <c r="A23" s="4" t="s">
        <v>236</v>
      </c>
      <c r="B23" s="5"/>
      <c r="C23" s="5"/>
      <c r="D23" s="5">
        <v>1</v>
      </c>
      <c r="E23" s="5">
        <v>5</v>
      </c>
      <c r="F23" s="6">
        <f t="shared" si="0"/>
        <v>6</v>
      </c>
      <c r="G23" s="1" t="s">
        <v>179</v>
      </c>
      <c r="J23" s="1">
        <v>1</v>
      </c>
    </row>
    <row r="24" spans="1:10" s="2" customFormat="1" x14ac:dyDescent="0.2">
      <c r="A24" s="4" t="s">
        <v>24</v>
      </c>
      <c r="B24" s="5"/>
      <c r="C24" s="5"/>
      <c r="D24" s="5"/>
      <c r="E24" s="5">
        <v>5</v>
      </c>
      <c r="F24" s="6">
        <f t="shared" si="0"/>
        <v>5</v>
      </c>
      <c r="G24" s="1" t="s">
        <v>180</v>
      </c>
      <c r="H24" s="1">
        <v>1</v>
      </c>
      <c r="I24" s="1"/>
      <c r="J24" s="1"/>
    </row>
    <row r="25" spans="1:10" s="2" customFormat="1" x14ac:dyDescent="0.2">
      <c r="A25" s="4" t="s">
        <v>22</v>
      </c>
      <c r="B25" s="5"/>
      <c r="C25" s="5"/>
      <c r="D25" s="5"/>
      <c r="E25" s="5">
        <v>4</v>
      </c>
      <c r="F25" s="6">
        <f t="shared" si="0"/>
        <v>4</v>
      </c>
      <c r="G25" s="1" t="s">
        <v>181</v>
      </c>
      <c r="H25" s="1">
        <v>1</v>
      </c>
      <c r="I25" s="1"/>
      <c r="J25" s="1"/>
    </row>
    <row r="26" spans="1:10" s="2" customFormat="1" ht="25.5" x14ac:dyDescent="0.2">
      <c r="A26" s="4" t="s">
        <v>156</v>
      </c>
      <c r="B26" s="5"/>
      <c r="C26" s="5"/>
      <c r="D26" s="5">
        <v>3</v>
      </c>
      <c r="E26" s="5"/>
      <c r="F26" s="6">
        <f t="shared" si="0"/>
        <v>3</v>
      </c>
      <c r="G26" s="1" t="s">
        <v>182</v>
      </c>
      <c r="H26" s="1"/>
      <c r="I26" s="1"/>
      <c r="J26" s="1">
        <v>1</v>
      </c>
    </row>
    <row r="27" spans="1:10" s="2" customFormat="1" x14ac:dyDescent="0.2">
      <c r="A27" s="4" t="s">
        <v>11</v>
      </c>
      <c r="B27" s="5"/>
      <c r="C27" s="5">
        <v>3</v>
      </c>
      <c r="D27" s="5"/>
      <c r="E27" s="5"/>
      <c r="F27" s="6">
        <f t="shared" si="0"/>
        <v>3</v>
      </c>
      <c r="G27" s="1" t="s">
        <v>183</v>
      </c>
      <c r="H27" s="1"/>
      <c r="I27" s="1"/>
      <c r="J27" s="1">
        <v>1</v>
      </c>
    </row>
    <row r="28" spans="1:10" s="2" customFormat="1" x14ac:dyDescent="0.2">
      <c r="A28" s="4" t="s">
        <v>18</v>
      </c>
      <c r="B28" s="5"/>
      <c r="C28" s="5"/>
      <c r="D28" s="5"/>
      <c r="E28" s="5">
        <v>2</v>
      </c>
      <c r="F28" s="6">
        <f t="shared" si="0"/>
        <v>2</v>
      </c>
      <c r="G28" s="1" t="s">
        <v>184</v>
      </c>
      <c r="H28" s="1">
        <v>1</v>
      </c>
      <c r="I28" s="1"/>
      <c r="J28" s="1"/>
    </row>
    <row r="29" spans="1:10" s="2" customFormat="1" x14ac:dyDescent="0.2">
      <c r="A29" s="4" t="s">
        <v>157</v>
      </c>
      <c r="B29" s="5"/>
      <c r="C29" s="5">
        <v>1</v>
      </c>
      <c r="D29" s="5"/>
      <c r="E29" s="5"/>
      <c r="F29" s="6">
        <f t="shared" si="0"/>
        <v>1</v>
      </c>
      <c r="G29" s="1" t="s">
        <v>185</v>
      </c>
      <c r="H29" s="1"/>
      <c r="I29" s="1">
        <v>1</v>
      </c>
      <c r="J29" s="1"/>
    </row>
    <row r="30" spans="1:10" x14ac:dyDescent="0.2">
      <c r="A30" s="4" t="s">
        <v>91</v>
      </c>
      <c r="B30" s="5"/>
      <c r="C30" s="5">
        <v>0</v>
      </c>
      <c r="D30" s="5"/>
      <c r="E30" s="5"/>
      <c r="F30" s="6">
        <f t="shared" si="0"/>
        <v>0</v>
      </c>
      <c r="G30" s="1" t="s">
        <v>186</v>
      </c>
      <c r="H30" s="1">
        <v>1</v>
      </c>
      <c r="I30" s="1">
        <v>1</v>
      </c>
    </row>
    <row r="31" spans="1:10" s="2" customFormat="1" x14ac:dyDescent="0.2">
      <c r="A31" s="4" t="s">
        <v>9</v>
      </c>
      <c r="B31" s="5"/>
      <c r="C31" s="5">
        <v>0</v>
      </c>
      <c r="D31" s="5"/>
      <c r="E31" s="5"/>
      <c r="F31" s="6">
        <f t="shared" si="0"/>
        <v>0</v>
      </c>
      <c r="G31" s="1" t="s">
        <v>187</v>
      </c>
      <c r="H31" s="1">
        <v>1</v>
      </c>
      <c r="I31" s="1"/>
      <c r="J31" s="1"/>
    </row>
    <row r="32" spans="1:10" s="2" customFormat="1" x14ac:dyDescent="0.2">
      <c r="A32" s="4" t="s">
        <v>92</v>
      </c>
      <c r="B32" s="5"/>
      <c r="C32" s="5">
        <v>0</v>
      </c>
      <c r="D32" s="5"/>
      <c r="E32" s="5"/>
      <c r="F32" s="6">
        <f t="shared" si="0"/>
        <v>0</v>
      </c>
      <c r="G32" s="1" t="s">
        <v>188</v>
      </c>
      <c r="H32" s="1"/>
      <c r="I32" s="1">
        <v>1</v>
      </c>
      <c r="J32" s="1"/>
    </row>
    <row r="33" spans="1:10" s="2" customFormat="1" x14ac:dyDescent="0.2">
      <c r="A33" s="4" t="s">
        <v>12</v>
      </c>
      <c r="B33" s="5"/>
      <c r="C33" s="5"/>
      <c r="D33" s="5"/>
      <c r="E33" s="5"/>
      <c r="F33" s="6">
        <f t="shared" si="0"/>
        <v>0</v>
      </c>
      <c r="G33" s="1" t="s">
        <v>189</v>
      </c>
      <c r="H33" s="1"/>
      <c r="I33" s="1">
        <v>1</v>
      </c>
      <c r="J33" s="1"/>
    </row>
    <row r="34" spans="1:10" x14ac:dyDescent="0.2">
      <c r="A34" s="4" t="s">
        <v>21</v>
      </c>
      <c r="B34" s="5"/>
      <c r="C34" s="5"/>
      <c r="D34" s="5"/>
      <c r="E34" s="5">
        <v>0</v>
      </c>
      <c r="F34" s="6">
        <f t="shared" si="0"/>
        <v>0</v>
      </c>
      <c r="G34" s="1" t="s">
        <v>190</v>
      </c>
      <c r="J34" s="1">
        <v>1</v>
      </c>
    </row>
  </sheetData>
  <autoFilter ref="A2:J2" xr:uid="{7CB79301-C7D5-44D7-B8DE-2E6BD28500F6}"/>
  <mergeCells count="1">
    <mergeCell ref="B1:E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1D43-5094-41FB-A948-C502123DF63B}">
  <sheetPr>
    <tabColor theme="9" tint="0.79998168889431442"/>
  </sheetPr>
  <dimension ref="A1:E22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A2:E2"/>
    </sheetView>
  </sheetViews>
  <sheetFormatPr defaultColWidth="8.7109375" defaultRowHeight="12.75" x14ac:dyDescent="0.2"/>
  <cols>
    <col min="1" max="1" width="56.7109375" style="3" customWidth="1"/>
    <col min="2" max="2" width="9.140625" style="1" customWidth="1"/>
    <col min="3" max="3" width="20.85546875" style="1" bestFit="1" customWidth="1"/>
    <col min="4" max="4" width="14.5703125" style="1" bestFit="1" customWidth="1"/>
    <col min="5" max="5" width="3.5703125" style="1" bestFit="1" customWidth="1"/>
    <col min="6" max="16384" width="8.7109375" style="1"/>
  </cols>
  <sheetData>
    <row r="1" spans="1:5" ht="15.75" x14ac:dyDescent="0.25">
      <c r="A1" s="8" t="s">
        <v>4</v>
      </c>
      <c r="B1" s="11" t="s">
        <v>57</v>
      </c>
      <c r="C1" s="20" t="s">
        <v>264</v>
      </c>
      <c r="D1" s="20"/>
      <c r="E1" s="20"/>
    </row>
    <row r="2" spans="1:5" x14ac:dyDescent="0.2">
      <c r="A2" s="9" t="s">
        <v>5</v>
      </c>
      <c r="B2" s="12" t="s">
        <v>58</v>
      </c>
      <c r="C2" s="20" t="s">
        <v>260</v>
      </c>
      <c r="D2" s="20" t="s">
        <v>261</v>
      </c>
      <c r="E2" s="20" t="s">
        <v>258</v>
      </c>
    </row>
    <row r="3" spans="1:5" x14ac:dyDescent="0.2">
      <c r="A3" s="4" t="s">
        <v>105</v>
      </c>
      <c r="B3" s="6">
        <v>10</v>
      </c>
      <c r="C3" s="1">
        <v>1</v>
      </c>
    </row>
    <row r="4" spans="1:5" x14ac:dyDescent="0.2">
      <c r="A4" s="4" t="s">
        <v>115</v>
      </c>
      <c r="B4" s="6">
        <v>9</v>
      </c>
      <c r="C4" s="1">
        <v>1</v>
      </c>
    </row>
    <row r="5" spans="1:5" x14ac:dyDescent="0.2">
      <c r="A5" s="4" t="s">
        <v>104</v>
      </c>
      <c r="B5" s="6">
        <v>6</v>
      </c>
      <c r="C5" s="1">
        <v>1</v>
      </c>
      <c r="D5" s="1">
        <v>1</v>
      </c>
    </row>
    <row r="6" spans="1:5" x14ac:dyDescent="0.2">
      <c r="A6" s="4" t="s">
        <v>109</v>
      </c>
      <c r="B6" s="6">
        <v>5</v>
      </c>
      <c r="E6" s="1">
        <v>1</v>
      </c>
    </row>
    <row r="7" spans="1:5" x14ac:dyDescent="0.2">
      <c r="A7" s="4" t="s">
        <v>114</v>
      </c>
      <c r="B7" s="6">
        <v>5</v>
      </c>
      <c r="C7" s="1">
        <v>1</v>
      </c>
    </row>
    <row r="8" spans="1:5" x14ac:dyDescent="0.2">
      <c r="A8" s="4" t="s">
        <v>117</v>
      </c>
      <c r="B8" s="6">
        <v>4</v>
      </c>
      <c r="D8" s="1">
        <v>1</v>
      </c>
    </row>
    <row r="9" spans="1:5" x14ac:dyDescent="0.2">
      <c r="A9" s="4" t="s">
        <v>37</v>
      </c>
      <c r="B9" s="6">
        <v>4</v>
      </c>
      <c r="D9" s="1">
        <v>1</v>
      </c>
    </row>
    <row r="10" spans="1:5" x14ac:dyDescent="0.2">
      <c r="A10" s="4" t="s">
        <v>103</v>
      </c>
      <c r="B10" s="6">
        <v>3</v>
      </c>
      <c r="D10" s="1">
        <v>1</v>
      </c>
    </row>
    <row r="11" spans="1:5" x14ac:dyDescent="0.2">
      <c r="A11" s="4" t="s">
        <v>111</v>
      </c>
      <c r="B11" s="6">
        <v>3</v>
      </c>
      <c r="D11" s="1">
        <v>1</v>
      </c>
    </row>
    <row r="12" spans="1:5" x14ac:dyDescent="0.2">
      <c r="A12" s="4" t="s">
        <v>108</v>
      </c>
      <c r="B12" s="6">
        <v>2</v>
      </c>
      <c r="D12" s="1">
        <v>1</v>
      </c>
    </row>
    <row r="13" spans="1:5" x14ac:dyDescent="0.2">
      <c r="A13" s="4" t="s">
        <v>107</v>
      </c>
      <c r="B13" s="6">
        <v>2</v>
      </c>
      <c r="D13" s="1">
        <v>1</v>
      </c>
    </row>
    <row r="14" spans="1:5" x14ac:dyDescent="0.2">
      <c r="A14" s="4" t="s">
        <v>119</v>
      </c>
      <c r="B14" s="6">
        <v>1</v>
      </c>
      <c r="D14" s="1">
        <v>1</v>
      </c>
    </row>
    <row r="15" spans="1:5" x14ac:dyDescent="0.2">
      <c r="A15" s="4" t="s">
        <v>106</v>
      </c>
      <c r="B15" s="6">
        <v>1</v>
      </c>
      <c r="D15" s="1">
        <v>1</v>
      </c>
    </row>
    <row r="16" spans="1:5" x14ac:dyDescent="0.2">
      <c r="A16" s="4" t="s">
        <v>112</v>
      </c>
      <c r="B16" s="6">
        <v>1</v>
      </c>
      <c r="D16" s="1">
        <v>1</v>
      </c>
    </row>
    <row r="17" spans="1:5" x14ac:dyDescent="0.2">
      <c r="A17" s="4" t="s">
        <v>118</v>
      </c>
      <c r="B17" s="6">
        <v>1</v>
      </c>
      <c r="D17" s="1">
        <v>1</v>
      </c>
    </row>
    <row r="18" spans="1:5" x14ac:dyDescent="0.2">
      <c r="A18" s="4" t="s">
        <v>85</v>
      </c>
      <c r="B18" s="6">
        <v>1</v>
      </c>
      <c r="E18" s="1">
        <v>1</v>
      </c>
    </row>
    <row r="19" spans="1:5" x14ac:dyDescent="0.2">
      <c r="A19" s="4" t="s">
        <v>110</v>
      </c>
      <c r="B19" s="6">
        <v>0</v>
      </c>
      <c r="D19" s="1">
        <v>1</v>
      </c>
    </row>
    <row r="20" spans="1:5" x14ac:dyDescent="0.2">
      <c r="A20" s="4" t="s">
        <v>113</v>
      </c>
      <c r="B20" s="6">
        <v>0</v>
      </c>
      <c r="D20" s="1">
        <v>1</v>
      </c>
    </row>
    <row r="21" spans="1:5" x14ac:dyDescent="0.2">
      <c r="A21" s="4" t="s">
        <v>116</v>
      </c>
      <c r="B21" s="6">
        <v>0</v>
      </c>
      <c r="D21" s="1">
        <v>1</v>
      </c>
    </row>
    <row r="22" spans="1:5" x14ac:dyDescent="0.2">
      <c r="A22" s="4" t="s">
        <v>255</v>
      </c>
      <c r="B22" s="6">
        <v>0</v>
      </c>
      <c r="E22" s="1">
        <v>1</v>
      </c>
    </row>
  </sheetData>
  <autoFilter ref="A2:E2" xr:uid="{7D82BF3D-833F-41BD-9F6E-18965AE1F8F1}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45"/>
  <sheetViews>
    <sheetView zoomScale="110" zoomScaleNormal="11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J2" sqref="A2:J2"/>
    </sheetView>
  </sheetViews>
  <sheetFormatPr defaultColWidth="8.7109375" defaultRowHeight="12.75" x14ac:dyDescent="0.2"/>
  <cols>
    <col min="1" max="1" width="56.7109375" style="3" customWidth="1"/>
    <col min="2" max="3" width="2.85546875" style="3" customWidth="1"/>
    <col min="4" max="5" width="2.85546875" style="1" customWidth="1"/>
    <col min="6" max="6" width="9.140625" style="1" customWidth="1"/>
    <col min="7" max="7" width="5.85546875" style="1" customWidth="1"/>
    <col min="8" max="8" width="13" style="1" customWidth="1"/>
    <col min="9" max="9" width="14.5703125" style="1" bestFit="1" customWidth="1"/>
    <col min="10" max="10" width="3.5703125" style="1" bestFit="1" customWidth="1"/>
    <col min="11" max="16384" width="8.7109375" style="1"/>
  </cols>
  <sheetData>
    <row r="1" spans="1:10" ht="26.25" x14ac:dyDescent="0.25">
      <c r="A1" s="8" t="s">
        <v>4</v>
      </c>
      <c r="B1" s="19" t="s">
        <v>2</v>
      </c>
      <c r="C1" s="19"/>
      <c r="D1" s="19"/>
      <c r="E1" s="19"/>
      <c r="F1" s="11" t="s">
        <v>1</v>
      </c>
      <c r="G1" s="21" t="s">
        <v>262</v>
      </c>
      <c r="H1" s="20" t="s">
        <v>259</v>
      </c>
      <c r="I1" s="20"/>
      <c r="J1" s="20"/>
    </row>
    <row r="2" spans="1:10" x14ac:dyDescent="0.2">
      <c r="A2" s="9" t="s">
        <v>5</v>
      </c>
      <c r="B2" s="13">
        <v>1</v>
      </c>
      <c r="C2" s="13">
        <v>2</v>
      </c>
      <c r="D2" s="13">
        <v>3</v>
      </c>
      <c r="E2" s="13">
        <v>4</v>
      </c>
      <c r="F2" s="12" t="s">
        <v>0</v>
      </c>
      <c r="G2" s="22" t="s">
        <v>263</v>
      </c>
      <c r="H2" s="20" t="s">
        <v>260</v>
      </c>
      <c r="I2" s="20" t="s">
        <v>261</v>
      </c>
      <c r="J2" s="20" t="s">
        <v>258</v>
      </c>
    </row>
    <row r="3" spans="1:10" ht="102" x14ac:dyDescent="0.2">
      <c r="A3" s="4" t="s">
        <v>256</v>
      </c>
      <c r="B3" s="5">
        <f>22+11</f>
        <v>33</v>
      </c>
      <c r="C3" s="5">
        <v>9</v>
      </c>
      <c r="D3" s="5">
        <f>21+6</f>
        <v>27</v>
      </c>
      <c r="E3" s="5">
        <f>3+7</f>
        <v>10</v>
      </c>
      <c r="F3" s="6">
        <f t="shared" ref="F3:F45" si="0">SUM(B3:E3)</f>
        <v>79</v>
      </c>
      <c r="G3" s="1" t="s">
        <v>191</v>
      </c>
      <c r="H3" s="1">
        <v>1</v>
      </c>
    </row>
    <row r="4" spans="1:10" x14ac:dyDescent="0.2">
      <c r="A4" s="4" t="s">
        <v>45</v>
      </c>
      <c r="B4" s="5"/>
      <c r="C4" s="5">
        <v>5</v>
      </c>
      <c r="D4" s="5">
        <v>9</v>
      </c>
      <c r="E4" s="5">
        <f>7+8</f>
        <v>15</v>
      </c>
      <c r="F4" s="6">
        <f t="shared" si="0"/>
        <v>29</v>
      </c>
      <c r="G4" s="1" t="s">
        <v>192</v>
      </c>
      <c r="I4" s="1">
        <v>1</v>
      </c>
    </row>
    <row r="5" spans="1:10" x14ac:dyDescent="0.2">
      <c r="A5" s="4" t="s">
        <v>43</v>
      </c>
      <c r="B5" s="5"/>
      <c r="C5" s="5">
        <f>5+6</f>
        <v>11</v>
      </c>
      <c r="D5" s="5">
        <v>5</v>
      </c>
      <c r="E5" s="5">
        <v>5</v>
      </c>
      <c r="F5" s="6">
        <f t="shared" si="0"/>
        <v>21</v>
      </c>
      <c r="G5" s="1" t="s">
        <v>257</v>
      </c>
      <c r="I5" s="1">
        <v>1</v>
      </c>
    </row>
    <row r="6" spans="1:10" ht="51" x14ac:dyDescent="0.2">
      <c r="A6" s="4" t="s">
        <v>140</v>
      </c>
      <c r="B6" s="5">
        <v>11</v>
      </c>
      <c r="C6" s="5">
        <v>2</v>
      </c>
      <c r="D6" s="5"/>
      <c r="E6" s="5">
        <v>5</v>
      </c>
      <c r="F6" s="6">
        <f t="shared" si="0"/>
        <v>18</v>
      </c>
      <c r="G6" s="1" t="s">
        <v>193</v>
      </c>
      <c r="J6" s="1">
        <v>1</v>
      </c>
    </row>
    <row r="7" spans="1:10" ht="38.25" x14ac:dyDescent="0.2">
      <c r="A7" s="4" t="s">
        <v>143</v>
      </c>
      <c r="B7" s="5"/>
      <c r="C7" s="5">
        <v>5</v>
      </c>
      <c r="D7" s="5">
        <v>5</v>
      </c>
      <c r="E7" s="5">
        <v>4</v>
      </c>
      <c r="F7" s="6">
        <f t="shared" si="0"/>
        <v>14</v>
      </c>
      <c r="G7" s="1" t="s">
        <v>194</v>
      </c>
      <c r="I7" s="1">
        <v>1</v>
      </c>
    </row>
    <row r="8" spans="1:10" ht="25.5" x14ac:dyDescent="0.2">
      <c r="A8" s="4" t="s">
        <v>25</v>
      </c>
      <c r="B8" s="5">
        <v>12</v>
      </c>
      <c r="C8" s="5"/>
      <c r="D8" s="5">
        <v>1</v>
      </c>
      <c r="E8" s="5"/>
      <c r="F8" s="6">
        <f t="shared" si="0"/>
        <v>13</v>
      </c>
      <c r="G8" s="1" t="s">
        <v>195</v>
      </c>
      <c r="I8" s="1">
        <v>1</v>
      </c>
    </row>
    <row r="9" spans="1:10" x14ac:dyDescent="0.2">
      <c r="A9" s="4" t="s">
        <v>237</v>
      </c>
      <c r="B9" s="5"/>
      <c r="C9" s="5">
        <v>4</v>
      </c>
      <c r="D9" s="5">
        <v>1</v>
      </c>
      <c r="E9" s="5">
        <v>8</v>
      </c>
      <c r="F9" s="6">
        <f t="shared" si="0"/>
        <v>13</v>
      </c>
      <c r="G9" s="1" t="s">
        <v>196</v>
      </c>
      <c r="I9" s="1">
        <v>1</v>
      </c>
    </row>
    <row r="10" spans="1:10" ht="25.5" x14ac:dyDescent="0.2">
      <c r="A10" s="4" t="s">
        <v>28</v>
      </c>
      <c r="B10" s="5">
        <v>9</v>
      </c>
      <c r="C10" s="5"/>
      <c r="D10" s="5"/>
      <c r="E10" s="5"/>
      <c r="F10" s="6">
        <f t="shared" si="0"/>
        <v>9</v>
      </c>
      <c r="G10" s="1" t="s">
        <v>197</v>
      </c>
      <c r="J10" s="1">
        <v>1</v>
      </c>
    </row>
    <row r="11" spans="1:10" x14ac:dyDescent="0.2">
      <c r="A11" s="4" t="s">
        <v>141</v>
      </c>
      <c r="B11" s="5"/>
      <c r="C11" s="5">
        <v>9</v>
      </c>
      <c r="D11" s="5"/>
      <c r="E11" s="5"/>
      <c r="F11" s="6">
        <f t="shared" si="0"/>
        <v>9</v>
      </c>
      <c r="G11" s="1" t="s">
        <v>198</v>
      </c>
      <c r="J11" s="1">
        <v>1</v>
      </c>
    </row>
    <row r="12" spans="1:10" ht="25.5" x14ac:dyDescent="0.2">
      <c r="A12" s="4" t="s">
        <v>46</v>
      </c>
      <c r="B12" s="5"/>
      <c r="C12" s="5"/>
      <c r="D12" s="5">
        <v>9</v>
      </c>
      <c r="E12" s="5"/>
      <c r="F12" s="6">
        <f t="shared" si="0"/>
        <v>9</v>
      </c>
      <c r="G12" s="1" t="s">
        <v>199</v>
      </c>
      <c r="H12" s="1">
        <v>1</v>
      </c>
    </row>
    <row r="13" spans="1:10" ht="25.5" x14ac:dyDescent="0.2">
      <c r="A13" s="4" t="s">
        <v>26</v>
      </c>
      <c r="B13" s="5">
        <v>8</v>
      </c>
      <c r="C13" s="5"/>
      <c r="D13" s="5"/>
      <c r="E13" s="5"/>
      <c r="F13" s="6">
        <f t="shared" si="0"/>
        <v>8</v>
      </c>
      <c r="G13" s="1" t="s">
        <v>200</v>
      </c>
      <c r="H13" s="1">
        <v>1</v>
      </c>
    </row>
    <row r="14" spans="1:10" x14ac:dyDescent="0.2">
      <c r="A14" s="4" t="s">
        <v>41</v>
      </c>
      <c r="B14" s="5">
        <v>3</v>
      </c>
      <c r="C14" s="5">
        <v>4</v>
      </c>
      <c r="D14" s="5">
        <v>1</v>
      </c>
      <c r="E14" s="5"/>
      <c r="F14" s="6">
        <f t="shared" si="0"/>
        <v>8</v>
      </c>
      <c r="G14" s="1" t="s">
        <v>201</v>
      </c>
      <c r="H14" s="1">
        <v>1</v>
      </c>
    </row>
    <row r="15" spans="1:10" x14ac:dyDescent="0.2">
      <c r="A15" s="4" t="s">
        <v>47</v>
      </c>
      <c r="B15" s="5"/>
      <c r="C15" s="5"/>
      <c r="D15" s="5">
        <v>3</v>
      </c>
      <c r="E15" s="5">
        <v>5</v>
      </c>
      <c r="F15" s="6">
        <f t="shared" si="0"/>
        <v>8</v>
      </c>
      <c r="G15" s="1" t="s">
        <v>202</v>
      </c>
      <c r="I15" s="1">
        <v>1</v>
      </c>
    </row>
    <row r="16" spans="1:10" ht="25.5" x14ac:dyDescent="0.2">
      <c r="A16" s="4" t="s">
        <v>34</v>
      </c>
      <c r="B16" s="5">
        <v>2</v>
      </c>
      <c r="C16" s="5">
        <v>1</v>
      </c>
      <c r="D16" s="5">
        <v>4</v>
      </c>
      <c r="E16" s="5"/>
      <c r="F16" s="6">
        <f t="shared" si="0"/>
        <v>7</v>
      </c>
      <c r="G16" s="1" t="s">
        <v>203</v>
      </c>
      <c r="I16" s="1">
        <v>1</v>
      </c>
    </row>
    <row r="17" spans="1:10" ht="25.5" x14ac:dyDescent="0.2">
      <c r="A17" s="4" t="s">
        <v>27</v>
      </c>
      <c r="B17" s="5">
        <v>6</v>
      </c>
      <c r="C17" s="5"/>
      <c r="D17" s="5"/>
      <c r="E17" s="5"/>
      <c r="F17" s="6">
        <f t="shared" si="0"/>
        <v>6</v>
      </c>
      <c r="G17" s="1" t="s">
        <v>204</v>
      </c>
      <c r="H17" s="1">
        <v>1</v>
      </c>
    </row>
    <row r="18" spans="1:10" x14ac:dyDescent="0.2">
      <c r="A18" s="4" t="s">
        <v>238</v>
      </c>
      <c r="B18" s="5"/>
      <c r="C18" s="5">
        <v>6</v>
      </c>
      <c r="D18" s="5"/>
      <c r="E18" s="5"/>
      <c r="F18" s="6">
        <f t="shared" si="0"/>
        <v>6</v>
      </c>
      <c r="G18" s="1" t="s">
        <v>205</v>
      </c>
      <c r="J18" s="1">
        <v>1</v>
      </c>
    </row>
    <row r="19" spans="1:10" ht="25.5" x14ac:dyDescent="0.2">
      <c r="A19" s="4" t="s">
        <v>240</v>
      </c>
      <c r="B19" s="5"/>
      <c r="C19" s="5">
        <v>4</v>
      </c>
      <c r="D19" s="5">
        <v>2</v>
      </c>
      <c r="E19" s="5"/>
      <c r="F19" s="6">
        <f t="shared" si="0"/>
        <v>6</v>
      </c>
      <c r="G19" s="1" t="s">
        <v>206</v>
      </c>
      <c r="H19" s="1">
        <v>1</v>
      </c>
    </row>
    <row r="20" spans="1:10" x14ac:dyDescent="0.2">
      <c r="A20" s="4" t="s">
        <v>30</v>
      </c>
      <c r="B20" s="5"/>
      <c r="C20" s="5">
        <v>5</v>
      </c>
      <c r="D20" s="5"/>
      <c r="E20" s="5"/>
      <c r="F20" s="6">
        <f t="shared" si="0"/>
        <v>5</v>
      </c>
      <c r="G20" s="1" t="s">
        <v>207</v>
      </c>
      <c r="H20" s="1">
        <v>1</v>
      </c>
    </row>
    <row r="21" spans="1:10" x14ac:dyDescent="0.2">
      <c r="A21" s="4" t="s">
        <v>233</v>
      </c>
      <c r="B21" s="5"/>
      <c r="C21" s="5"/>
      <c r="D21" s="5"/>
      <c r="E21" s="5">
        <v>5</v>
      </c>
      <c r="F21" s="6">
        <f t="shared" si="0"/>
        <v>5</v>
      </c>
      <c r="G21" s="1" t="s">
        <v>208</v>
      </c>
      <c r="I21" s="1">
        <v>1</v>
      </c>
    </row>
    <row r="22" spans="1:10" ht="38.25" x14ac:dyDescent="0.2">
      <c r="A22" s="4" t="s">
        <v>239</v>
      </c>
      <c r="B22" s="5">
        <v>4</v>
      </c>
      <c r="C22" s="5"/>
      <c r="D22" s="5">
        <v>1</v>
      </c>
      <c r="E22" s="5"/>
      <c r="F22" s="6">
        <f t="shared" si="0"/>
        <v>5</v>
      </c>
      <c r="G22" s="1" t="s">
        <v>209</v>
      </c>
      <c r="I22" s="1">
        <v>1</v>
      </c>
    </row>
    <row r="23" spans="1:10" x14ac:dyDescent="0.2">
      <c r="A23" s="4" t="s">
        <v>53</v>
      </c>
      <c r="B23" s="5"/>
      <c r="C23" s="5">
        <v>0</v>
      </c>
      <c r="D23" s="5"/>
      <c r="E23" s="5">
        <v>4</v>
      </c>
      <c r="F23" s="6">
        <f t="shared" si="0"/>
        <v>4</v>
      </c>
      <c r="G23" s="1" t="s">
        <v>210</v>
      </c>
      <c r="J23" s="1">
        <v>1</v>
      </c>
    </row>
    <row r="24" spans="1:10" s="2" customFormat="1" x14ac:dyDescent="0.2">
      <c r="A24" s="4" t="s">
        <v>241</v>
      </c>
      <c r="B24" s="5"/>
      <c r="C24" s="5">
        <v>4</v>
      </c>
      <c r="D24" s="5"/>
      <c r="E24" s="5"/>
      <c r="F24" s="6">
        <f t="shared" si="0"/>
        <v>4</v>
      </c>
      <c r="G24" s="1" t="s">
        <v>211</v>
      </c>
      <c r="H24" s="1"/>
      <c r="I24" s="1">
        <v>1</v>
      </c>
      <c r="J24" s="1"/>
    </row>
    <row r="25" spans="1:10" s="2" customFormat="1" x14ac:dyDescent="0.2">
      <c r="A25" s="4" t="s">
        <v>48</v>
      </c>
      <c r="B25" s="5"/>
      <c r="C25" s="5"/>
      <c r="D25" s="5">
        <v>4</v>
      </c>
      <c r="E25" s="5"/>
      <c r="F25" s="6">
        <f t="shared" si="0"/>
        <v>4</v>
      </c>
      <c r="G25" s="1" t="s">
        <v>212</v>
      </c>
      <c r="H25" s="1"/>
      <c r="I25" s="1"/>
      <c r="J25" s="1">
        <v>1</v>
      </c>
    </row>
    <row r="26" spans="1:10" s="2" customFormat="1" x14ac:dyDescent="0.2">
      <c r="A26" s="4" t="s">
        <v>50</v>
      </c>
      <c r="B26" s="5"/>
      <c r="C26" s="5"/>
      <c r="D26" s="5">
        <v>4</v>
      </c>
      <c r="E26" s="5"/>
      <c r="F26" s="6">
        <f t="shared" si="0"/>
        <v>4</v>
      </c>
      <c r="G26" s="1" t="s">
        <v>213</v>
      </c>
      <c r="H26" s="1">
        <v>1</v>
      </c>
      <c r="I26" s="1"/>
      <c r="J26" s="1"/>
    </row>
    <row r="27" spans="1:10" s="2" customFormat="1" x14ac:dyDescent="0.2">
      <c r="A27" s="4" t="s">
        <v>54</v>
      </c>
      <c r="B27" s="5"/>
      <c r="C27" s="5"/>
      <c r="D27" s="5"/>
      <c r="E27" s="5">
        <v>4</v>
      </c>
      <c r="F27" s="6">
        <f t="shared" si="0"/>
        <v>4</v>
      </c>
      <c r="G27" s="1" t="s">
        <v>214</v>
      </c>
      <c r="H27" s="1"/>
      <c r="I27" s="1">
        <v>1</v>
      </c>
      <c r="J27" s="1"/>
    </row>
    <row r="28" spans="1:10" s="2" customFormat="1" x14ac:dyDescent="0.2">
      <c r="A28" s="4" t="s">
        <v>55</v>
      </c>
      <c r="B28" s="5"/>
      <c r="C28" s="5"/>
      <c r="D28" s="5"/>
      <c r="E28" s="5">
        <v>4</v>
      </c>
      <c r="F28" s="6">
        <f t="shared" si="0"/>
        <v>4</v>
      </c>
      <c r="G28" s="1" t="s">
        <v>215</v>
      </c>
      <c r="H28" s="1"/>
      <c r="I28" s="1"/>
      <c r="J28" s="1">
        <v>1</v>
      </c>
    </row>
    <row r="29" spans="1:10" s="2" customFormat="1" x14ac:dyDescent="0.2">
      <c r="A29" s="4" t="s">
        <v>32</v>
      </c>
      <c r="B29" s="5"/>
      <c r="C29" s="5">
        <v>3</v>
      </c>
      <c r="D29" s="5"/>
      <c r="E29" s="5"/>
      <c r="F29" s="6">
        <f t="shared" si="0"/>
        <v>3</v>
      </c>
      <c r="G29" s="1" t="s">
        <v>216</v>
      </c>
      <c r="H29" s="1"/>
      <c r="I29" s="1"/>
      <c r="J29" s="1">
        <v>1</v>
      </c>
    </row>
    <row r="30" spans="1:10" s="2" customFormat="1" x14ac:dyDescent="0.2">
      <c r="A30" s="4" t="s">
        <v>234</v>
      </c>
      <c r="B30" s="4"/>
      <c r="C30" s="4"/>
      <c r="D30" s="5">
        <v>3</v>
      </c>
      <c r="E30" s="5"/>
      <c r="F30" s="6">
        <f t="shared" si="0"/>
        <v>3</v>
      </c>
      <c r="G30" s="1" t="s">
        <v>217</v>
      </c>
      <c r="H30" s="1">
        <v>1</v>
      </c>
      <c r="I30" s="1"/>
      <c r="J30" s="1"/>
    </row>
    <row r="31" spans="1:10" s="2" customFormat="1" x14ac:dyDescent="0.2">
      <c r="A31" s="4" t="s">
        <v>51</v>
      </c>
      <c r="B31" s="5"/>
      <c r="C31" s="5"/>
      <c r="D31" s="5">
        <v>3</v>
      </c>
      <c r="E31" s="5"/>
      <c r="F31" s="6">
        <f t="shared" si="0"/>
        <v>3</v>
      </c>
      <c r="G31" s="1" t="s">
        <v>218</v>
      </c>
      <c r="H31" s="1">
        <v>1</v>
      </c>
      <c r="I31" s="1"/>
      <c r="J31" s="1"/>
    </row>
    <row r="32" spans="1:10" s="2" customFormat="1" x14ac:dyDescent="0.2">
      <c r="A32" s="4" t="s">
        <v>242</v>
      </c>
      <c r="B32" s="5"/>
      <c r="C32" s="5"/>
      <c r="D32" s="5"/>
      <c r="E32" s="5">
        <v>3</v>
      </c>
      <c r="F32" s="6">
        <f t="shared" si="0"/>
        <v>3</v>
      </c>
      <c r="G32" s="1" t="s">
        <v>219</v>
      </c>
      <c r="H32" s="1"/>
      <c r="I32" s="1">
        <v>1</v>
      </c>
      <c r="J32" s="1"/>
    </row>
    <row r="33" spans="1:10" s="2" customFormat="1" x14ac:dyDescent="0.2">
      <c r="A33" s="4" t="s">
        <v>56</v>
      </c>
      <c r="B33" s="5"/>
      <c r="C33" s="5"/>
      <c r="D33" s="5"/>
      <c r="E33" s="5">
        <v>3</v>
      </c>
      <c r="F33" s="6">
        <f t="shared" si="0"/>
        <v>3</v>
      </c>
      <c r="G33" s="1" t="s">
        <v>220</v>
      </c>
      <c r="H33" s="1">
        <v>1</v>
      </c>
      <c r="I33" s="1"/>
      <c r="J33" s="1"/>
    </row>
    <row r="34" spans="1:10" s="2" customFormat="1" x14ac:dyDescent="0.2">
      <c r="A34" s="4" t="s">
        <v>29</v>
      </c>
      <c r="B34" s="5">
        <v>2</v>
      </c>
      <c r="C34" s="5"/>
      <c r="D34" s="5"/>
      <c r="E34" s="5"/>
      <c r="F34" s="6">
        <f t="shared" si="0"/>
        <v>2</v>
      </c>
      <c r="G34" s="1" t="s">
        <v>221</v>
      </c>
      <c r="H34" s="1">
        <v>1</v>
      </c>
      <c r="I34" s="1"/>
      <c r="J34" s="1"/>
    </row>
    <row r="35" spans="1:10" x14ac:dyDescent="0.2">
      <c r="A35" s="4" t="s">
        <v>33</v>
      </c>
      <c r="B35" s="5"/>
      <c r="C35" s="5">
        <v>2</v>
      </c>
      <c r="D35" s="5"/>
      <c r="E35" s="5"/>
      <c r="F35" s="6">
        <f t="shared" si="0"/>
        <v>2</v>
      </c>
      <c r="G35" s="1" t="s">
        <v>222</v>
      </c>
      <c r="H35" s="1">
        <v>1</v>
      </c>
      <c r="I35" s="1">
        <v>1</v>
      </c>
    </row>
    <row r="36" spans="1:10" x14ac:dyDescent="0.2">
      <c r="A36" s="4" t="s">
        <v>36</v>
      </c>
      <c r="B36" s="5"/>
      <c r="C36" s="5">
        <v>2</v>
      </c>
      <c r="D36" s="5"/>
      <c r="E36" s="5"/>
      <c r="F36" s="6">
        <f t="shared" si="0"/>
        <v>2</v>
      </c>
      <c r="G36" s="1" t="s">
        <v>223</v>
      </c>
      <c r="J36" s="1">
        <v>1</v>
      </c>
    </row>
    <row r="37" spans="1:10" x14ac:dyDescent="0.2">
      <c r="A37" s="4" t="s">
        <v>38</v>
      </c>
      <c r="B37" s="5"/>
      <c r="C37" s="5">
        <v>2</v>
      </c>
      <c r="D37" s="5"/>
      <c r="E37" s="5"/>
      <c r="F37" s="6">
        <f t="shared" si="0"/>
        <v>2</v>
      </c>
      <c r="G37" s="1" t="s">
        <v>224</v>
      </c>
      <c r="I37" s="1">
        <v>1</v>
      </c>
    </row>
    <row r="38" spans="1:10" x14ac:dyDescent="0.2">
      <c r="A38" s="4" t="s">
        <v>49</v>
      </c>
      <c r="B38" s="5"/>
      <c r="C38" s="5"/>
      <c r="D38" s="5">
        <v>2</v>
      </c>
      <c r="E38" s="5"/>
      <c r="F38" s="6">
        <f t="shared" si="0"/>
        <v>2</v>
      </c>
      <c r="G38" s="1" t="s">
        <v>225</v>
      </c>
      <c r="H38" s="1">
        <v>1</v>
      </c>
    </row>
    <row r="39" spans="1:10" x14ac:dyDescent="0.2">
      <c r="A39" s="4" t="s">
        <v>52</v>
      </c>
      <c r="B39" s="5"/>
      <c r="C39" s="5"/>
      <c r="D39" s="5">
        <v>2</v>
      </c>
      <c r="E39" s="5"/>
      <c r="F39" s="6">
        <f t="shared" si="0"/>
        <v>2</v>
      </c>
      <c r="G39" s="1" t="s">
        <v>226</v>
      </c>
      <c r="J39" s="1">
        <v>1</v>
      </c>
    </row>
    <row r="40" spans="1:10" ht="25.5" x14ac:dyDescent="0.2">
      <c r="A40" s="4" t="s">
        <v>144</v>
      </c>
      <c r="B40" s="5"/>
      <c r="C40" s="5"/>
      <c r="D40" s="5">
        <v>0</v>
      </c>
      <c r="E40" s="5">
        <v>2</v>
      </c>
      <c r="F40" s="6">
        <f t="shared" si="0"/>
        <v>2</v>
      </c>
      <c r="G40" s="1" t="s">
        <v>227</v>
      </c>
      <c r="I40" s="1">
        <v>1</v>
      </c>
    </row>
    <row r="41" spans="1:10" x14ac:dyDescent="0.2">
      <c r="A41" s="4" t="s">
        <v>142</v>
      </c>
      <c r="B41" s="5"/>
      <c r="C41" s="5">
        <v>1</v>
      </c>
      <c r="D41" s="5"/>
      <c r="E41" s="5"/>
      <c r="F41" s="6">
        <f t="shared" si="0"/>
        <v>1</v>
      </c>
      <c r="G41" s="1" t="s">
        <v>228</v>
      </c>
      <c r="H41" s="1">
        <v>1</v>
      </c>
    </row>
    <row r="42" spans="1:10" x14ac:dyDescent="0.2">
      <c r="A42" s="4" t="s">
        <v>31</v>
      </c>
      <c r="B42" s="5"/>
      <c r="C42" s="5">
        <v>1</v>
      </c>
      <c r="D42" s="5"/>
      <c r="E42" s="5"/>
      <c r="F42" s="6">
        <f t="shared" si="0"/>
        <v>1</v>
      </c>
      <c r="G42" s="1" t="s">
        <v>229</v>
      </c>
      <c r="J42" s="1">
        <v>1</v>
      </c>
    </row>
    <row r="43" spans="1:10" x14ac:dyDescent="0.2">
      <c r="A43" s="4" t="s">
        <v>42</v>
      </c>
      <c r="B43" s="5"/>
      <c r="C43" s="5">
        <v>1</v>
      </c>
      <c r="D43" s="5"/>
      <c r="E43" s="5"/>
      <c r="F43" s="6">
        <f t="shared" si="0"/>
        <v>1</v>
      </c>
      <c r="G43" s="1" t="s">
        <v>230</v>
      </c>
      <c r="I43" s="1">
        <v>1</v>
      </c>
    </row>
    <row r="44" spans="1:10" x14ac:dyDescent="0.2">
      <c r="A44" s="4" t="s">
        <v>39</v>
      </c>
      <c r="B44" s="5"/>
      <c r="C44" s="5">
        <v>0</v>
      </c>
      <c r="D44" s="5"/>
      <c r="E44" s="5"/>
      <c r="F44" s="6">
        <f t="shared" si="0"/>
        <v>0</v>
      </c>
      <c r="G44" s="1" t="s">
        <v>231</v>
      </c>
      <c r="I44" s="1">
        <v>1</v>
      </c>
    </row>
    <row r="45" spans="1:10" x14ac:dyDescent="0.2">
      <c r="A45" s="4" t="s">
        <v>44</v>
      </c>
      <c r="B45" s="5"/>
      <c r="C45" s="5"/>
      <c r="D45" s="5">
        <v>0</v>
      </c>
      <c r="E45" s="5"/>
      <c r="F45" s="6">
        <f t="shared" si="0"/>
        <v>0</v>
      </c>
      <c r="G45" s="1" t="s">
        <v>232</v>
      </c>
      <c r="I45" s="1">
        <v>1</v>
      </c>
    </row>
  </sheetData>
  <autoFilter ref="A2:J2" xr:uid="{592AA297-194A-41DB-B73C-CA80ADB721A1}"/>
  <mergeCells count="1">
    <mergeCell ref="B1:E1"/>
  </mergeCells>
  <phoneticPr fontId="1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2A8F-5DD8-44F5-A060-064C1DBAB910}">
  <sheetPr>
    <tabColor theme="6" tint="0.79998168889431442"/>
  </sheetPr>
  <dimension ref="A1:E19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A2:E2"/>
    </sheetView>
  </sheetViews>
  <sheetFormatPr defaultColWidth="9.140625" defaultRowHeight="12.75" x14ac:dyDescent="0.2"/>
  <cols>
    <col min="1" max="1" width="56.7109375" style="3" customWidth="1"/>
    <col min="2" max="2" width="9.140625" style="1"/>
    <col min="3" max="3" width="20.85546875" style="1" bestFit="1" customWidth="1"/>
    <col min="4" max="4" width="14.5703125" style="1" bestFit="1" customWidth="1"/>
    <col min="5" max="5" width="3.5703125" style="1" bestFit="1" customWidth="1"/>
    <col min="6" max="16384" width="9.140625" style="1"/>
  </cols>
  <sheetData>
    <row r="1" spans="1:5" ht="15.75" x14ac:dyDescent="0.25">
      <c r="A1" s="7" t="s">
        <v>3</v>
      </c>
      <c r="B1" s="14" t="s">
        <v>57</v>
      </c>
      <c r="C1" s="20" t="s">
        <v>264</v>
      </c>
      <c r="D1" s="20"/>
      <c r="E1" s="20"/>
    </row>
    <row r="2" spans="1:5" x14ac:dyDescent="0.2">
      <c r="A2" s="10" t="s">
        <v>5</v>
      </c>
      <c r="B2" s="15" t="s">
        <v>58</v>
      </c>
      <c r="C2" s="20" t="s">
        <v>260</v>
      </c>
      <c r="D2" s="20" t="s">
        <v>261</v>
      </c>
      <c r="E2" s="20" t="s">
        <v>258</v>
      </c>
    </row>
    <row r="3" spans="1:5" ht="38.25" x14ac:dyDescent="0.2">
      <c r="A3" s="4" t="s">
        <v>249</v>
      </c>
      <c r="B3" s="6">
        <v>14</v>
      </c>
      <c r="C3" s="1">
        <v>1</v>
      </c>
    </row>
    <row r="4" spans="1:5" ht="25.5" x14ac:dyDescent="0.2">
      <c r="A4" s="4" t="s">
        <v>250</v>
      </c>
      <c r="B4" s="6">
        <v>10</v>
      </c>
      <c r="C4" s="1">
        <v>1</v>
      </c>
    </row>
    <row r="5" spans="1:5" ht="25.5" x14ac:dyDescent="0.2">
      <c r="A5" s="4" t="s">
        <v>145</v>
      </c>
      <c r="B5" s="6">
        <v>10</v>
      </c>
      <c r="C5" s="1">
        <v>1</v>
      </c>
      <c r="E5" s="1">
        <v>1</v>
      </c>
    </row>
    <row r="6" spans="1:5" ht="25.5" x14ac:dyDescent="0.2">
      <c r="A6" s="17" t="s">
        <v>243</v>
      </c>
      <c r="B6" s="6">
        <f>7+3</f>
        <v>10</v>
      </c>
      <c r="E6" s="1">
        <v>1</v>
      </c>
    </row>
    <row r="7" spans="1:5" ht="25.5" x14ac:dyDescent="0.2">
      <c r="A7" s="4" t="s">
        <v>64</v>
      </c>
      <c r="B7" s="6">
        <v>8</v>
      </c>
      <c r="D7" s="1">
        <v>1</v>
      </c>
    </row>
    <row r="8" spans="1:5" x14ac:dyDescent="0.2">
      <c r="A8" s="4" t="s">
        <v>245</v>
      </c>
      <c r="B8" s="6">
        <v>7</v>
      </c>
      <c r="C8" s="1">
        <v>1</v>
      </c>
    </row>
    <row r="9" spans="1:5" ht="25.5" x14ac:dyDescent="0.2">
      <c r="A9" s="17" t="s">
        <v>146</v>
      </c>
      <c r="B9" s="6">
        <f>3+3</f>
        <v>6</v>
      </c>
      <c r="C9" s="1">
        <v>1</v>
      </c>
      <c r="E9" s="1">
        <v>1</v>
      </c>
    </row>
    <row r="10" spans="1:5" x14ac:dyDescent="0.2">
      <c r="A10" s="4" t="s">
        <v>59</v>
      </c>
      <c r="B10" s="6">
        <v>4</v>
      </c>
      <c r="C10" s="1">
        <v>1</v>
      </c>
      <c r="E10" s="1">
        <v>1</v>
      </c>
    </row>
    <row r="11" spans="1:5" x14ac:dyDescent="0.2">
      <c r="A11" s="4" t="s">
        <v>251</v>
      </c>
      <c r="B11" s="6">
        <v>4</v>
      </c>
      <c r="C11" s="1">
        <v>1</v>
      </c>
    </row>
    <row r="12" spans="1:5" x14ac:dyDescent="0.2">
      <c r="A12" s="4" t="s">
        <v>63</v>
      </c>
      <c r="B12" s="6">
        <v>2</v>
      </c>
      <c r="C12" s="1">
        <v>1</v>
      </c>
    </row>
    <row r="13" spans="1:5" x14ac:dyDescent="0.2">
      <c r="A13" s="4" t="s">
        <v>75</v>
      </c>
      <c r="B13" s="6">
        <v>2</v>
      </c>
      <c r="C13" s="1">
        <v>1</v>
      </c>
    </row>
    <row r="14" spans="1:5" x14ac:dyDescent="0.2">
      <c r="A14" s="4" t="s">
        <v>60</v>
      </c>
      <c r="B14" s="6">
        <v>1</v>
      </c>
      <c r="E14" s="1">
        <v>1</v>
      </c>
    </row>
    <row r="15" spans="1:5" x14ac:dyDescent="0.2">
      <c r="A15" s="4" t="s">
        <v>61</v>
      </c>
      <c r="B15" s="6">
        <v>1</v>
      </c>
      <c r="C15" s="1">
        <v>1</v>
      </c>
    </row>
    <row r="16" spans="1:5" x14ac:dyDescent="0.2">
      <c r="A16" s="4" t="s">
        <v>62</v>
      </c>
      <c r="B16" s="6">
        <v>1</v>
      </c>
      <c r="C16" s="1">
        <v>1</v>
      </c>
    </row>
    <row r="17" spans="1:5" x14ac:dyDescent="0.2">
      <c r="A17" s="4" t="s">
        <v>93</v>
      </c>
      <c r="B17" s="6">
        <v>1</v>
      </c>
      <c r="C17" s="1">
        <v>1</v>
      </c>
    </row>
    <row r="18" spans="1:5" x14ac:dyDescent="0.2">
      <c r="A18" s="4" t="s">
        <v>66</v>
      </c>
      <c r="B18" s="6">
        <v>1</v>
      </c>
      <c r="E18" s="1">
        <v>1</v>
      </c>
    </row>
    <row r="19" spans="1:5" x14ac:dyDescent="0.2">
      <c r="A19" s="4" t="s">
        <v>65</v>
      </c>
      <c r="B19" s="6">
        <v>0</v>
      </c>
      <c r="C19" s="1">
        <v>1</v>
      </c>
    </row>
  </sheetData>
  <autoFilter ref="A2:E2" xr:uid="{FCBFE18A-B961-4B7D-9198-EF1361874695}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D0D8-C7B1-4D00-B5A9-0B6AE4D08312}">
  <sheetPr>
    <tabColor theme="9" tint="0.79998168889431442"/>
  </sheetPr>
  <dimension ref="A1:E17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A2:E2"/>
    </sheetView>
  </sheetViews>
  <sheetFormatPr defaultColWidth="8.7109375" defaultRowHeight="12.75" x14ac:dyDescent="0.2"/>
  <cols>
    <col min="1" max="1" width="56.7109375" style="3" customWidth="1"/>
    <col min="2" max="2" width="9.140625" style="1" customWidth="1"/>
    <col min="3" max="3" width="20.85546875" style="1" bestFit="1" customWidth="1"/>
    <col min="4" max="4" width="8.7109375" style="1"/>
    <col min="5" max="5" width="3.5703125" style="1" bestFit="1" customWidth="1"/>
    <col min="6" max="16384" width="8.7109375" style="1"/>
  </cols>
  <sheetData>
    <row r="1" spans="1:5" ht="15.75" x14ac:dyDescent="0.25">
      <c r="A1" s="8" t="s">
        <v>4</v>
      </c>
      <c r="B1" s="11" t="s">
        <v>57</v>
      </c>
      <c r="C1" s="20" t="s">
        <v>264</v>
      </c>
      <c r="D1" s="20"/>
      <c r="E1" s="20"/>
    </row>
    <row r="2" spans="1:5" x14ac:dyDescent="0.2">
      <c r="A2" s="9" t="s">
        <v>5</v>
      </c>
      <c r="B2" s="12" t="s">
        <v>58</v>
      </c>
      <c r="C2" s="20" t="s">
        <v>260</v>
      </c>
      <c r="D2" s="20" t="s">
        <v>261</v>
      </c>
      <c r="E2" s="20" t="s">
        <v>258</v>
      </c>
    </row>
    <row r="3" spans="1:5" x14ac:dyDescent="0.2">
      <c r="A3" s="4" t="s">
        <v>138</v>
      </c>
      <c r="B3" s="6">
        <f>14+5+10</f>
        <v>29</v>
      </c>
      <c r="C3" s="1">
        <v>1</v>
      </c>
    </row>
    <row r="4" spans="1:5" ht="25.5" x14ac:dyDescent="0.2">
      <c r="A4" s="4" t="s">
        <v>252</v>
      </c>
      <c r="B4" s="6">
        <v>15</v>
      </c>
      <c r="C4" s="1">
        <v>1</v>
      </c>
    </row>
    <row r="5" spans="1:5" x14ac:dyDescent="0.2">
      <c r="A5" s="4" t="s">
        <v>81</v>
      </c>
      <c r="B5" s="6">
        <v>13</v>
      </c>
      <c r="C5" s="1">
        <v>1</v>
      </c>
    </row>
    <row r="6" spans="1:5" x14ac:dyDescent="0.2">
      <c r="A6" s="4" t="s">
        <v>68</v>
      </c>
      <c r="B6" s="6">
        <f>3+7</f>
        <v>10</v>
      </c>
      <c r="C6" s="1">
        <v>1</v>
      </c>
    </row>
    <row r="7" spans="1:5" ht="38.25" x14ac:dyDescent="0.2">
      <c r="A7" s="4" t="s">
        <v>246</v>
      </c>
      <c r="B7" s="6">
        <f>6+4</f>
        <v>10</v>
      </c>
      <c r="C7" s="1">
        <v>1</v>
      </c>
    </row>
    <row r="8" spans="1:5" x14ac:dyDescent="0.2">
      <c r="A8" s="4" t="s">
        <v>87</v>
      </c>
      <c r="B8" s="6">
        <f>4+4</f>
        <v>8</v>
      </c>
      <c r="C8" s="1">
        <v>1</v>
      </c>
    </row>
    <row r="9" spans="1:5" x14ac:dyDescent="0.2">
      <c r="A9" s="4" t="s">
        <v>71</v>
      </c>
      <c r="B9" s="6">
        <v>6</v>
      </c>
      <c r="C9" s="1">
        <v>1</v>
      </c>
    </row>
    <row r="10" spans="1:5" x14ac:dyDescent="0.2">
      <c r="A10" s="4" t="s">
        <v>72</v>
      </c>
      <c r="B10" s="6">
        <v>6</v>
      </c>
      <c r="C10" s="1">
        <v>1</v>
      </c>
      <c r="D10" s="1">
        <v>1</v>
      </c>
    </row>
    <row r="11" spans="1:5" x14ac:dyDescent="0.2">
      <c r="A11" s="4" t="s">
        <v>158</v>
      </c>
      <c r="B11" s="6">
        <f>2+4</f>
        <v>6</v>
      </c>
      <c r="C11" s="1">
        <v>1</v>
      </c>
    </row>
    <row r="12" spans="1:5" x14ac:dyDescent="0.2">
      <c r="A12" s="4" t="s">
        <v>253</v>
      </c>
      <c r="B12" s="6">
        <v>5</v>
      </c>
      <c r="E12" s="1">
        <v>1</v>
      </c>
    </row>
    <row r="13" spans="1:5" x14ac:dyDescent="0.2">
      <c r="A13" s="4" t="s">
        <v>67</v>
      </c>
      <c r="B13" s="6">
        <v>3</v>
      </c>
      <c r="C13" s="1">
        <v>1</v>
      </c>
    </row>
    <row r="14" spans="1:5" x14ac:dyDescent="0.2">
      <c r="A14" s="4" t="s">
        <v>69</v>
      </c>
      <c r="B14" s="6">
        <v>1</v>
      </c>
      <c r="C14" s="1">
        <v>1</v>
      </c>
    </row>
    <row r="15" spans="1:5" x14ac:dyDescent="0.2">
      <c r="A15" s="4" t="s">
        <v>70</v>
      </c>
      <c r="B15" s="6">
        <v>1</v>
      </c>
      <c r="C15" s="1">
        <v>1</v>
      </c>
    </row>
    <row r="16" spans="1:5" x14ac:dyDescent="0.2">
      <c r="A16" s="4" t="s">
        <v>40</v>
      </c>
      <c r="B16" s="6">
        <v>1</v>
      </c>
      <c r="C16" s="1">
        <v>1</v>
      </c>
    </row>
    <row r="17" spans="1:3" x14ac:dyDescent="0.2">
      <c r="A17" s="4" t="s">
        <v>73</v>
      </c>
      <c r="B17" s="6">
        <v>0</v>
      </c>
      <c r="C17" s="1">
        <v>1</v>
      </c>
    </row>
  </sheetData>
  <autoFilter ref="A2:E2" xr:uid="{1F80521F-D98D-4BA1-A5DB-A592217825BB}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24DE-4DD2-432C-BA80-D67A6F1A31AE}">
  <sheetPr>
    <tabColor theme="6" tint="0.79998168889431442"/>
  </sheetPr>
  <dimension ref="A1:E8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A2:E2"/>
    </sheetView>
  </sheetViews>
  <sheetFormatPr defaultColWidth="9.140625" defaultRowHeight="12.75" x14ac:dyDescent="0.2"/>
  <cols>
    <col min="1" max="1" width="56.7109375" style="3" customWidth="1"/>
    <col min="2" max="2" width="9.140625" style="1"/>
    <col min="3" max="3" width="20.85546875" style="1" bestFit="1" customWidth="1"/>
    <col min="4" max="4" width="14.5703125" style="1" bestFit="1" customWidth="1"/>
    <col min="5" max="5" width="3.5703125" style="1" bestFit="1" customWidth="1"/>
    <col min="6" max="16384" width="9.140625" style="1"/>
  </cols>
  <sheetData>
    <row r="1" spans="1:5" ht="15.75" x14ac:dyDescent="0.25">
      <c r="A1" s="7" t="s">
        <v>3</v>
      </c>
      <c r="B1" s="14" t="s">
        <v>57</v>
      </c>
      <c r="C1" s="20" t="s">
        <v>264</v>
      </c>
      <c r="D1" s="20"/>
      <c r="E1" s="20"/>
    </row>
    <row r="2" spans="1:5" x14ac:dyDescent="0.2">
      <c r="A2" s="10" t="s">
        <v>5</v>
      </c>
      <c r="B2" s="15" t="s">
        <v>58</v>
      </c>
      <c r="C2" s="20" t="s">
        <v>260</v>
      </c>
      <c r="D2" s="20" t="s">
        <v>261</v>
      </c>
      <c r="E2" s="20" t="s">
        <v>258</v>
      </c>
    </row>
    <row r="3" spans="1:5" x14ac:dyDescent="0.2">
      <c r="A3" s="4" t="s">
        <v>136</v>
      </c>
      <c r="B3" s="6">
        <v>16</v>
      </c>
      <c r="C3" s="1">
        <v>1</v>
      </c>
    </row>
    <row r="4" spans="1:5" x14ac:dyDescent="0.2">
      <c r="A4" s="4" t="s">
        <v>80</v>
      </c>
      <c r="B4" s="6">
        <v>5</v>
      </c>
      <c r="E4" s="1">
        <v>1</v>
      </c>
    </row>
    <row r="5" spans="1:5" x14ac:dyDescent="0.2">
      <c r="A5" s="4" t="s">
        <v>74</v>
      </c>
      <c r="B5" s="6">
        <v>4</v>
      </c>
      <c r="C5" s="1">
        <v>1</v>
      </c>
    </row>
    <row r="6" spans="1:5" x14ac:dyDescent="0.2">
      <c r="A6" s="4" t="s">
        <v>247</v>
      </c>
      <c r="B6" s="6">
        <v>2</v>
      </c>
      <c r="C6" s="1">
        <v>1</v>
      </c>
    </row>
    <row r="7" spans="1:5" x14ac:dyDescent="0.2">
      <c r="A7" s="4" t="s">
        <v>78</v>
      </c>
      <c r="B7" s="6">
        <v>2</v>
      </c>
      <c r="C7" s="1">
        <v>1</v>
      </c>
    </row>
    <row r="8" spans="1:5" x14ac:dyDescent="0.2">
      <c r="A8" s="4" t="s">
        <v>77</v>
      </c>
      <c r="B8" s="6">
        <v>1</v>
      </c>
      <c r="C8" s="1">
        <v>1</v>
      </c>
    </row>
  </sheetData>
  <autoFilter ref="A2:E2" xr:uid="{63DA4444-EBF4-4724-87FD-878EEA093DFA}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C5835-56FB-4314-8C25-BAFBCE03DBC0}">
  <sheetPr>
    <tabColor theme="9" tint="0.79998168889431442"/>
  </sheetPr>
  <dimension ref="A1:E9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A2:E2"/>
    </sheetView>
  </sheetViews>
  <sheetFormatPr defaultColWidth="8.7109375" defaultRowHeight="12.75" x14ac:dyDescent="0.2"/>
  <cols>
    <col min="1" max="1" width="56.7109375" style="3" customWidth="1"/>
    <col min="2" max="2" width="9.140625" style="1" customWidth="1"/>
    <col min="3" max="3" width="20.85546875" style="1" bestFit="1" customWidth="1"/>
    <col min="4" max="4" width="14.5703125" style="1" bestFit="1" customWidth="1"/>
    <col min="5" max="5" width="3.5703125" style="1" bestFit="1" customWidth="1"/>
    <col min="6" max="16384" width="8.7109375" style="1"/>
  </cols>
  <sheetData>
    <row r="1" spans="1:5" ht="15.75" x14ac:dyDescent="0.25">
      <c r="A1" s="8" t="s">
        <v>4</v>
      </c>
      <c r="B1" s="11" t="s">
        <v>57</v>
      </c>
      <c r="C1" s="20" t="s">
        <v>264</v>
      </c>
      <c r="D1" s="20"/>
      <c r="E1" s="20"/>
    </row>
    <row r="2" spans="1:5" x14ac:dyDescent="0.2">
      <c r="A2" s="9" t="s">
        <v>5</v>
      </c>
      <c r="B2" s="12" t="s">
        <v>58</v>
      </c>
      <c r="C2" s="20" t="s">
        <v>260</v>
      </c>
      <c r="D2" s="20" t="s">
        <v>261</v>
      </c>
      <c r="E2" s="20" t="s">
        <v>258</v>
      </c>
    </row>
    <row r="3" spans="1:5" x14ac:dyDescent="0.2">
      <c r="A3" s="4" t="s">
        <v>82</v>
      </c>
      <c r="B3" s="6">
        <v>9</v>
      </c>
      <c r="C3" s="1">
        <v>1</v>
      </c>
    </row>
    <row r="4" spans="1:5" x14ac:dyDescent="0.2">
      <c r="A4" s="4" t="s">
        <v>83</v>
      </c>
      <c r="B4" s="6">
        <v>8</v>
      </c>
      <c r="C4" s="1">
        <v>1</v>
      </c>
    </row>
    <row r="5" spans="1:5" x14ac:dyDescent="0.2">
      <c r="A5" s="4" t="s">
        <v>35</v>
      </c>
      <c r="B5" s="6">
        <v>5</v>
      </c>
      <c r="C5" s="1">
        <v>1</v>
      </c>
    </row>
    <row r="6" spans="1:5" x14ac:dyDescent="0.2">
      <c r="A6" s="4" t="s">
        <v>137</v>
      </c>
      <c r="B6" s="6">
        <v>3</v>
      </c>
      <c r="C6" s="1">
        <v>1</v>
      </c>
    </row>
    <row r="7" spans="1:5" x14ac:dyDescent="0.2">
      <c r="A7" s="4" t="s">
        <v>86</v>
      </c>
      <c r="B7" s="6">
        <v>2</v>
      </c>
      <c r="C7" s="1">
        <v>1</v>
      </c>
    </row>
    <row r="8" spans="1:5" x14ac:dyDescent="0.2">
      <c r="A8" s="4" t="s">
        <v>130</v>
      </c>
      <c r="B8" s="6">
        <v>2</v>
      </c>
      <c r="E8" s="1">
        <v>1</v>
      </c>
    </row>
    <row r="9" spans="1:5" x14ac:dyDescent="0.2">
      <c r="A9" s="4" t="s">
        <v>134</v>
      </c>
      <c r="B9" s="6">
        <v>2</v>
      </c>
      <c r="C9" s="1">
        <v>1</v>
      </c>
    </row>
  </sheetData>
  <autoFilter ref="A2:E2" xr:uid="{A0990794-72E9-4420-A918-EC5EFE8FEBA6}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83E1A-3EAD-4BCF-B89E-2673402F6953}">
  <sheetPr>
    <tabColor theme="6" tint="0.79998168889431442"/>
  </sheetPr>
  <dimension ref="A1:E17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A2:E2"/>
    </sheetView>
  </sheetViews>
  <sheetFormatPr defaultColWidth="9.140625" defaultRowHeight="12.75" x14ac:dyDescent="0.2"/>
  <cols>
    <col min="1" max="1" width="56.7109375" style="3" customWidth="1"/>
    <col min="2" max="2" width="9.140625" style="1"/>
    <col min="3" max="3" width="20.85546875" style="1" bestFit="1" customWidth="1"/>
    <col min="4" max="4" width="14.5703125" style="1" bestFit="1" customWidth="1"/>
    <col min="5" max="5" width="3.5703125" style="1" bestFit="1" customWidth="1"/>
    <col min="6" max="16384" width="9.140625" style="1"/>
  </cols>
  <sheetData>
    <row r="1" spans="1:5" ht="15.75" x14ac:dyDescent="0.25">
      <c r="A1" s="7" t="s">
        <v>3</v>
      </c>
      <c r="B1" s="14" t="s">
        <v>57</v>
      </c>
      <c r="C1" s="20" t="s">
        <v>264</v>
      </c>
      <c r="D1" s="20"/>
      <c r="E1" s="20"/>
    </row>
    <row r="2" spans="1:5" x14ac:dyDescent="0.2">
      <c r="A2" s="10" t="s">
        <v>5</v>
      </c>
      <c r="B2" s="15" t="s">
        <v>58</v>
      </c>
      <c r="C2" s="20" t="s">
        <v>260</v>
      </c>
      <c r="D2" s="20" t="s">
        <v>261</v>
      </c>
      <c r="E2" s="20" t="s">
        <v>258</v>
      </c>
    </row>
    <row r="3" spans="1:5" x14ac:dyDescent="0.2">
      <c r="A3" s="4" t="s">
        <v>126</v>
      </c>
      <c r="B3" s="6">
        <v>9</v>
      </c>
      <c r="E3" s="1">
        <v>1</v>
      </c>
    </row>
    <row r="4" spans="1:5" x14ac:dyDescent="0.2">
      <c r="A4" s="4" t="s">
        <v>121</v>
      </c>
      <c r="B4" s="6">
        <v>8</v>
      </c>
      <c r="E4" s="1">
        <v>1</v>
      </c>
    </row>
    <row r="5" spans="1:5" x14ac:dyDescent="0.2">
      <c r="A5" s="4" t="s">
        <v>123</v>
      </c>
      <c r="B5" s="6">
        <v>8</v>
      </c>
      <c r="E5" s="1">
        <v>1</v>
      </c>
    </row>
    <row r="6" spans="1:5" ht="25.5" x14ac:dyDescent="0.2">
      <c r="A6" s="17" t="s">
        <v>254</v>
      </c>
      <c r="B6" s="6">
        <f>5+3</f>
        <v>8</v>
      </c>
      <c r="C6" s="1">
        <v>1</v>
      </c>
    </row>
    <row r="7" spans="1:5" x14ac:dyDescent="0.2">
      <c r="A7" s="4" t="s">
        <v>76</v>
      </c>
      <c r="B7" s="6">
        <v>7</v>
      </c>
      <c r="C7" s="1">
        <v>1</v>
      </c>
    </row>
    <row r="8" spans="1:5" x14ac:dyDescent="0.2">
      <c r="A8" s="4" t="s">
        <v>150</v>
      </c>
      <c r="B8" s="6">
        <v>6</v>
      </c>
      <c r="C8" s="1">
        <v>1</v>
      </c>
    </row>
    <row r="9" spans="1:5" x14ac:dyDescent="0.2">
      <c r="A9" s="17" t="s">
        <v>147</v>
      </c>
      <c r="B9" s="6">
        <v>5</v>
      </c>
      <c r="E9" s="1">
        <v>1</v>
      </c>
    </row>
    <row r="10" spans="1:5" x14ac:dyDescent="0.2">
      <c r="A10" s="4" t="s">
        <v>124</v>
      </c>
      <c r="B10" s="6">
        <v>5</v>
      </c>
      <c r="C10" s="1">
        <v>1</v>
      </c>
    </row>
    <row r="11" spans="1:5" x14ac:dyDescent="0.2">
      <c r="A11" s="4" t="s">
        <v>125</v>
      </c>
      <c r="B11" s="6">
        <v>4</v>
      </c>
      <c r="C11" s="1">
        <v>1</v>
      </c>
      <c r="D11" s="1">
        <v>1</v>
      </c>
    </row>
    <row r="12" spans="1:5" x14ac:dyDescent="0.2">
      <c r="A12" s="4" t="s">
        <v>122</v>
      </c>
      <c r="B12" s="6">
        <v>3</v>
      </c>
      <c r="C12" s="1">
        <v>1</v>
      </c>
    </row>
    <row r="13" spans="1:5" x14ac:dyDescent="0.2">
      <c r="A13" s="4" t="s">
        <v>127</v>
      </c>
      <c r="B13" s="6">
        <v>3</v>
      </c>
      <c r="C13" s="1">
        <v>1</v>
      </c>
    </row>
    <row r="14" spans="1:5" x14ac:dyDescent="0.2">
      <c r="A14" s="4" t="s">
        <v>90</v>
      </c>
      <c r="B14" s="6">
        <v>2</v>
      </c>
      <c r="E14" s="1">
        <v>1</v>
      </c>
    </row>
    <row r="15" spans="1:5" x14ac:dyDescent="0.2">
      <c r="A15" s="17" t="s">
        <v>244</v>
      </c>
      <c r="B15" s="6">
        <v>1</v>
      </c>
      <c r="E15" s="1">
        <v>1</v>
      </c>
    </row>
    <row r="16" spans="1:5" x14ac:dyDescent="0.2">
      <c r="A16" s="4" t="s">
        <v>148</v>
      </c>
      <c r="B16" s="6">
        <v>1</v>
      </c>
      <c r="E16" s="1">
        <v>1</v>
      </c>
    </row>
    <row r="17" spans="1:3" x14ac:dyDescent="0.2">
      <c r="A17" s="4" t="s">
        <v>79</v>
      </c>
      <c r="B17" s="6">
        <v>1</v>
      </c>
      <c r="C17" s="1">
        <v>1</v>
      </c>
    </row>
  </sheetData>
  <autoFilter ref="A2:E2" xr:uid="{1BEF7471-1558-455D-8486-CB6120E0D20C}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AB24-91D1-40F4-A567-5F2F49A0B3EE}">
  <sheetPr>
    <tabColor theme="9" tint="0.79998168889431442"/>
  </sheetPr>
  <dimension ref="A1:E12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A2:E2"/>
    </sheetView>
  </sheetViews>
  <sheetFormatPr defaultColWidth="8.7109375" defaultRowHeight="12.75" x14ac:dyDescent="0.2"/>
  <cols>
    <col min="1" max="1" width="56.7109375" style="3" customWidth="1"/>
    <col min="2" max="2" width="9.140625" style="1" customWidth="1"/>
    <col min="3" max="3" width="20.85546875" style="1" bestFit="1" customWidth="1"/>
    <col min="4" max="4" width="14.5703125" style="1" bestFit="1" customWidth="1"/>
    <col min="5" max="5" width="3.5703125" style="1" bestFit="1" customWidth="1"/>
    <col min="6" max="16384" width="8.7109375" style="1"/>
  </cols>
  <sheetData>
    <row r="1" spans="1:5" ht="15.75" x14ac:dyDescent="0.25">
      <c r="A1" s="8" t="s">
        <v>4</v>
      </c>
      <c r="B1" s="11" t="s">
        <v>57</v>
      </c>
      <c r="C1" s="20" t="s">
        <v>264</v>
      </c>
      <c r="D1" s="20"/>
      <c r="E1" s="20"/>
    </row>
    <row r="2" spans="1:5" x14ac:dyDescent="0.2">
      <c r="A2" s="9" t="s">
        <v>5</v>
      </c>
      <c r="B2" s="12" t="s">
        <v>58</v>
      </c>
      <c r="C2" s="20" t="s">
        <v>260</v>
      </c>
      <c r="D2" s="20" t="s">
        <v>261</v>
      </c>
      <c r="E2" s="20" t="s">
        <v>258</v>
      </c>
    </row>
    <row r="3" spans="1:5" x14ac:dyDescent="0.2">
      <c r="A3" s="4" t="s">
        <v>128</v>
      </c>
      <c r="B3" s="6">
        <v>16</v>
      </c>
      <c r="C3" s="1">
        <v>1</v>
      </c>
    </row>
    <row r="4" spans="1:5" ht="25.5" x14ac:dyDescent="0.2">
      <c r="A4" s="4" t="s">
        <v>129</v>
      </c>
      <c r="B4" s="6">
        <v>8</v>
      </c>
      <c r="C4" s="1">
        <v>1</v>
      </c>
    </row>
    <row r="5" spans="1:5" x14ac:dyDescent="0.2">
      <c r="A5" s="4" t="s">
        <v>84</v>
      </c>
      <c r="B5" s="6">
        <v>8</v>
      </c>
      <c r="E5" s="1">
        <v>1</v>
      </c>
    </row>
    <row r="6" spans="1:5" x14ac:dyDescent="0.2">
      <c r="A6" s="4" t="s">
        <v>149</v>
      </c>
      <c r="B6" s="6">
        <v>7</v>
      </c>
      <c r="C6" s="1">
        <v>1</v>
      </c>
    </row>
    <row r="7" spans="1:5" ht="25.5" x14ac:dyDescent="0.2">
      <c r="A7" s="4" t="s">
        <v>89</v>
      </c>
      <c r="B7" s="6">
        <v>7</v>
      </c>
      <c r="C7" s="1">
        <v>1</v>
      </c>
    </row>
    <row r="8" spans="1:5" x14ac:dyDescent="0.2">
      <c r="A8" s="4" t="s">
        <v>88</v>
      </c>
      <c r="B8" s="6">
        <v>6</v>
      </c>
      <c r="C8" s="1">
        <v>1</v>
      </c>
    </row>
    <row r="9" spans="1:5" ht="25.5" x14ac:dyDescent="0.2">
      <c r="A9" s="4" t="s">
        <v>131</v>
      </c>
      <c r="B9" s="6">
        <v>3</v>
      </c>
      <c r="C9" s="1">
        <v>1</v>
      </c>
    </row>
    <row r="10" spans="1:5" x14ac:dyDescent="0.2">
      <c r="A10" s="4" t="s">
        <v>133</v>
      </c>
      <c r="B10" s="6">
        <v>3</v>
      </c>
      <c r="E10" s="1">
        <v>1</v>
      </c>
    </row>
    <row r="11" spans="1:5" x14ac:dyDescent="0.2">
      <c r="A11" s="4" t="s">
        <v>135</v>
      </c>
      <c r="B11" s="6">
        <v>3</v>
      </c>
      <c r="C11" s="1">
        <v>1</v>
      </c>
    </row>
    <row r="12" spans="1:5" x14ac:dyDescent="0.2">
      <c r="A12" s="4" t="s">
        <v>132</v>
      </c>
      <c r="B12" s="6">
        <v>0</v>
      </c>
      <c r="E12" s="1">
        <v>1</v>
      </c>
    </row>
  </sheetData>
  <autoFilter ref="A2:E2" xr:uid="{582CEE71-0ACD-413E-8853-67A162B3D7D2}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4312-2795-4B0B-B1F9-3CE23D78ABD0}">
  <sheetPr>
    <tabColor theme="6" tint="0.79998168889431442"/>
  </sheetPr>
  <dimension ref="A1:E12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" sqref="A2:E2"/>
    </sheetView>
  </sheetViews>
  <sheetFormatPr defaultColWidth="9.140625" defaultRowHeight="12.75" x14ac:dyDescent="0.2"/>
  <cols>
    <col min="1" max="1" width="56.7109375" style="3" customWidth="1"/>
    <col min="2" max="2" width="9.140625" style="1"/>
    <col min="3" max="3" width="20.85546875" style="1" bestFit="1" customWidth="1"/>
    <col min="4" max="4" width="14.5703125" style="1" bestFit="1" customWidth="1"/>
    <col min="5" max="5" width="3.5703125" style="1" bestFit="1" customWidth="1"/>
    <col min="6" max="16384" width="9.140625" style="1"/>
  </cols>
  <sheetData>
    <row r="1" spans="1:5" ht="15.75" x14ac:dyDescent="0.25">
      <c r="A1" s="7" t="s">
        <v>3</v>
      </c>
      <c r="B1" s="14" t="s">
        <v>57</v>
      </c>
      <c r="C1" s="20" t="s">
        <v>264</v>
      </c>
      <c r="D1" s="20"/>
      <c r="E1" s="20"/>
    </row>
    <row r="2" spans="1:5" x14ac:dyDescent="0.2">
      <c r="A2" s="10" t="s">
        <v>5</v>
      </c>
      <c r="B2" s="15" t="s">
        <v>58</v>
      </c>
      <c r="C2" s="20" t="s">
        <v>260</v>
      </c>
      <c r="D2" s="20" t="s">
        <v>261</v>
      </c>
      <c r="E2" s="20" t="s">
        <v>258</v>
      </c>
    </row>
    <row r="3" spans="1:5" x14ac:dyDescent="0.2">
      <c r="A3" s="4" t="s">
        <v>94</v>
      </c>
      <c r="B3" s="6">
        <v>8</v>
      </c>
      <c r="E3" s="1">
        <v>1</v>
      </c>
    </row>
    <row r="4" spans="1:5" x14ac:dyDescent="0.2">
      <c r="A4" s="4" t="s">
        <v>96</v>
      </c>
      <c r="B4" s="6">
        <v>8</v>
      </c>
      <c r="E4" s="1">
        <v>1</v>
      </c>
    </row>
    <row r="5" spans="1:5" x14ac:dyDescent="0.2">
      <c r="A5" s="4" t="s">
        <v>99</v>
      </c>
      <c r="B5" s="6">
        <v>8</v>
      </c>
      <c r="D5" s="1">
        <v>1</v>
      </c>
    </row>
    <row r="6" spans="1:5" x14ac:dyDescent="0.2">
      <c r="A6" s="17" t="s">
        <v>95</v>
      </c>
      <c r="B6" s="6">
        <v>7</v>
      </c>
      <c r="D6" s="1">
        <v>1</v>
      </c>
    </row>
    <row r="7" spans="1:5" x14ac:dyDescent="0.2">
      <c r="A7" s="4" t="s">
        <v>97</v>
      </c>
      <c r="B7" s="6">
        <v>5</v>
      </c>
      <c r="D7" s="1">
        <v>1</v>
      </c>
    </row>
    <row r="8" spans="1:5" x14ac:dyDescent="0.2">
      <c r="A8" s="17" t="s">
        <v>101</v>
      </c>
      <c r="B8" s="6">
        <v>5</v>
      </c>
      <c r="D8" s="1">
        <v>1</v>
      </c>
    </row>
    <row r="9" spans="1:5" x14ac:dyDescent="0.2">
      <c r="A9" s="4" t="s">
        <v>120</v>
      </c>
      <c r="B9" s="6">
        <v>4</v>
      </c>
      <c r="D9" s="1">
        <v>1</v>
      </c>
    </row>
    <row r="10" spans="1:5" x14ac:dyDescent="0.2">
      <c r="A10" s="4" t="s">
        <v>100</v>
      </c>
      <c r="B10" s="6">
        <v>3</v>
      </c>
      <c r="E10" s="1">
        <v>1</v>
      </c>
    </row>
    <row r="11" spans="1:5" x14ac:dyDescent="0.2">
      <c r="A11" s="4" t="s">
        <v>98</v>
      </c>
      <c r="B11" s="6">
        <v>2</v>
      </c>
      <c r="D11" s="1">
        <v>1</v>
      </c>
    </row>
    <row r="12" spans="1:5" ht="25.5" x14ac:dyDescent="0.2">
      <c r="A12" s="4" t="s">
        <v>102</v>
      </c>
      <c r="B12" s="6">
        <v>1</v>
      </c>
      <c r="D12" s="1">
        <v>1</v>
      </c>
    </row>
  </sheetData>
  <autoFilter ref="A2:E2" xr:uid="{966EAE1B-7B8B-4F54-B972-A56C545A82F4}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94A586BA84E94BB73AAC71BE2E871F" ma:contentTypeVersion="8" ma:contentTypeDescription="Vytvoří nový dokument" ma:contentTypeScope="" ma:versionID="3278447f316b7f130d828cd6792248b6">
  <xsd:schema xmlns:xsd="http://www.w3.org/2001/XMLSchema" xmlns:xs="http://www.w3.org/2001/XMLSchema" xmlns:p="http://schemas.microsoft.com/office/2006/metadata/properties" xmlns:ns3="6afedae5-afb1-47dd-8251-d7b616c099c5" targetNamespace="http://schemas.microsoft.com/office/2006/metadata/properties" ma:root="true" ma:fieldsID="ad4df830dec77e088eadf0fa944d8ce7" ns3:_="">
    <xsd:import namespace="6afedae5-afb1-47dd-8251-d7b616c099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edae5-afb1-47dd-8251-d7b616c09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7BAC3-1578-4CD7-A53F-6A3F402741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863477-3D0B-45C7-83E5-1512FBD178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83DAC7-32AF-484C-A05F-6EED58F54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fedae5-afb1-47dd-8251-d7b616c099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Území +</vt:lpstr>
      <vt:lpstr>Území -</vt:lpstr>
      <vt:lpstr>Služby a OV +</vt:lpstr>
      <vt:lpstr>Služby a OV -</vt:lpstr>
      <vt:lpstr>Život v obci +</vt:lpstr>
      <vt:lpstr>Život v obci -</vt:lpstr>
      <vt:lpstr>Správa +</vt:lpstr>
      <vt:lpstr>Správa -</vt:lpstr>
      <vt:lpstr>Prostředí +</vt:lpstr>
      <vt:lpstr>Prostředí -</vt:lpstr>
    </vt:vector>
  </TitlesOfParts>
  <Company>Městská část Praha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Klápště</dc:creator>
  <cp:lastModifiedBy>Petr Klápště</cp:lastModifiedBy>
  <dcterms:created xsi:type="dcterms:W3CDTF">2013-03-15T10:02:40Z</dcterms:created>
  <dcterms:modified xsi:type="dcterms:W3CDTF">2020-03-06T14:43:36Z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0x0101004194A586BA84E94BB73AAC71BE2E871F</vt:lpwstr>
  </property>
</Properties>
</file>